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workbookProtection workbookAlgorithmName="SHA-512" workbookHashValue="kY30TsVxWhkQLaiCoQzUF2Iz+nkxiqyxdQtGRgLadMmGB9UXNCZlMFFxUAnmveKmYvo68vQpS5QGXJ9Li+9zUA==" workbookSaltValue="ujruZs1xWbjmMacGmWhqBQ==" workbookSpinCount="100000" lockStructure="1"/>
  <bookViews>
    <workbookView xWindow="15" yWindow="75" windowWidth="10245" windowHeight="7980" tabRatio="854" firstSheet="3" activeTab="3"/>
  </bookViews>
  <sheets>
    <sheet name="ubicacion (2)" sheetId="66" state="hidden" r:id="rId1"/>
    <sheet name="sin codigo" sheetId="68" state="hidden" r:id="rId2"/>
    <sheet name="Códigos Portada" sheetId="27" state="hidden" r:id="rId3"/>
    <sheet name="Portada 1-con Código Presup." sheetId="54" r:id="rId4"/>
    <sheet name="Portada 2-SIN Código Presup" sheetId="67" r:id="rId5"/>
    <sheet name="CUADRO 1" sheetId="40" r:id="rId6"/>
    <sheet name="CUADRO 2" sheetId="72" r:id="rId7"/>
    <sheet name="CUADRO 3" sheetId="41" r:id="rId8"/>
    <sheet name="CUADRO 4" sheetId="42" r:id="rId9"/>
    <sheet name="CUADRO 5" sheetId="60" r:id="rId10"/>
    <sheet name="CUADRO 6" sheetId="45" r:id="rId11"/>
    <sheet name="CUADRO 7" sheetId="46" r:id="rId12"/>
    <sheet name="CUADRO 8" sheetId="48" r:id="rId13"/>
    <sheet name="CUADRO 9" sheetId="69" r:id="rId14"/>
    <sheet name="CUADRO 10_1" sheetId="70" r:id="rId15"/>
    <sheet name="CUADRO 10_2" sheetId="71" r:id="rId16"/>
    <sheet name="CUADRO 11" sheetId="64" r:id="rId17"/>
  </sheets>
  <definedNames>
    <definedName name="_xlnm._FilterDatabase" localSheetId="2" hidden="1">'Códigos Portada'!$A$2:$S$471</definedName>
    <definedName name="_xlnm._FilterDatabase" localSheetId="1" hidden="1">'sin codigo'!$A$2:$V$238</definedName>
    <definedName name="_xlnm._FilterDatabase" localSheetId="0" hidden="1">'ubicacion (2)'!$A$1:$F$1</definedName>
    <definedName name="_xlnm.Print_Area" localSheetId="5">'CUADRO 1'!$B$1:$W$32</definedName>
    <definedName name="_xlnm.Print_Area" localSheetId="14">'CUADRO 10_1'!$A$1:$I$44</definedName>
    <definedName name="_xlnm.Print_Area" localSheetId="15">'CUADRO 10_2'!$A$1:$J$37</definedName>
    <definedName name="_xlnm.Print_Area" localSheetId="16">'CUADRO 11'!$B$1:$T$27</definedName>
    <definedName name="_xlnm.Print_Area" localSheetId="6">'CUADRO 2'!$B$2:$N$27</definedName>
    <definedName name="_xlnm.Print_Area" localSheetId="7">'CUADRO 3'!$B$1:$W$37</definedName>
    <definedName name="_xlnm.Print_Area" localSheetId="8">'CUADRO 4'!$B$1:$W$36</definedName>
    <definedName name="_xlnm.Print_Area" localSheetId="9">'CUADRO 5'!$B$1:$W$14</definedName>
    <definedName name="_xlnm.Print_Area" localSheetId="10">'CUADRO 6'!$B$1:$W$25</definedName>
    <definedName name="_xlnm.Print_Area" localSheetId="11">'CUADRO 7'!$B$1:$X$28</definedName>
    <definedName name="_xlnm.Print_Area" localSheetId="12">'CUADRO 8'!$B$1:$W$32</definedName>
    <definedName name="_xlnm.Print_Area" localSheetId="13">'CUADRO 9'!$B$1:$I$26</definedName>
    <definedName name="_xlnm.Print_Area" localSheetId="3">'Portada 1-con Código Presup.'!$A$1:$O$32</definedName>
    <definedName name="_xlnm.Print_Area" localSheetId="4">'Portada 2-SIN Código Presup'!$A$1:$O$32</definedName>
    <definedName name="_xlnm.Database" localSheetId="1">'sin codigo'!$A$2:$V$238</definedName>
    <definedName name="datos">'Códigos Portada'!$A$3:$S$471</definedName>
    <definedName name="Final" localSheetId="13">('CUADRO 9'!A1048566+'CUADRO 9'!A1048567+'CUADRO 9'!A1048569)-('CUADRO 9'!A1048571+'CUADRO 9'!A1048573+'CUADRO 9'!A1048575)</definedName>
    <definedName name="lista">'sin codigo'!$B$3:$B$238</definedName>
    <definedName name="OLE_LINK2" localSheetId="13">'CUADRO 9'!$B$4</definedName>
    <definedName name="privadas">'sin codigo'!$E$3:$V$238</definedName>
    <definedName name="prov">'ubicacion (2)'!$A$2:$B$488</definedName>
    <definedName name="prov1">'ubicacion (2)'!$E$2:$F$488</definedName>
    <definedName name="secuenc">'sin codigo'!$B$3:$C$238</definedName>
    <definedName name="sino">'CUADRO 10_1'!$J$2:$J$3</definedName>
  </definedNames>
  <calcPr calcId="152511"/>
</workbook>
</file>

<file path=xl/calcChain.xml><?xml version="1.0" encoding="utf-8"?>
<calcChain xmlns="http://schemas.openxmlformats.org/spreadsheetml/2006/main">
  <c r="D24" i="41" l="1"/>
  <c r="D25" i="41"/>
  <c r="D26" i="41"/>
  <c r="W29" i="42" l="1"/>
  <c r="V29" i="42"/>
  <c r="T29" i="42"/>
  <c r="S29" i="42"/>
  <c r="Q29" i="42"/>
  <c r="P29" i="42"/>
  <c r="E38" i="70" l="1"/>
  <c r="E37" i="70"/>
  <c r="G36" i="70"/>
  <c r="F36" i="70"/>
  <c r="E36" i="70" s="1"/>
  <c r="E27" i="70"/>
  <c r="E26" i="70"/>
  <c r="E25" i="70"/>
  <c r="E24" i="70"/>
  <c r="G20" i="70"/>
  <c r="G19" i="70"/>
  <c r="G18" i="70"/>
  <c r="G17" i="70"/>
  <c r="G16" i="70"/>
  <c r="G15" i="70"/>
  <c r="G14" i="70"/>
  <c r="V20" i="46" l="1"/>
  <c r="S20" i="46"/>
  <c r="P20" i="46"/>
  <c r="M20" i="46"/>
  <c r="J20" i="46"/>
  <c r="G20" i="46"/>
  <c r="F20" i="46"/>
  <c r="E20" i="46"/>
  <c r="D20" i="46" s="1"/>
  <c r="E16" i="72" l="1"/>
  <c r="E14" i="72"/>
  <c r="E12" i="72"/>
  <c r="E10" i="72"/>
  <c r="E8" i="72"/>
  <c r="E7" i="72"/>
  <c r="D7" i="72"/>
  <c r="D16" i="72"/>
  <c r="D14" i="72"/>
  <c r="D12" i="72"/>
  <c r="D10" i="72"/>
  <c r="D8" i="72"/>
  <c r="N18" i="72"/>
  <c r="M18" i="72"/>
  <c r="K18" i="72"/>
  <c r="J18" i="72"/>
  <c r="H18" i="72"/>
  <c r="G18" i="72"/>
  <c r="L16" i="72"/>
  <c r="I16" i="72"/>
  <c r="F16" i="72"/>
  <c r="L14" i="72"/>
  <c r="I14" i="72"/>
  <c r="F14" i="72"/>
  <c r="L12" i="72"/>
  <c r="I12" i="72"/>
  <c r="F12" i="72"/>
  <c r="L10" i="72"/>
  <c r="I10" i="72"/>
  <c r="F10" i="72"/>
  <c r="L8" i="72"/>
  <c r="I8" i="72"/>
  <c r="F8" i="72"/>
  <c r="L7" i="72"/>
  <c r="I7" i="72"/>
  <c r="F7" i="72"/>
  <c r="C16" i="72" l="1"/>
  <c r="C14" i="72"/>
  <c r="C10" i="72"/>
  <c r="C8" i="72"/>
  <c r="C7" i="72"/>
  <c r="F18" i="72"/>
  <c r="C12" i="72"/>
  <c r="E18" i="72"/>
  <c r="L18" i="72"/>
  <c r="I18" i="72"/>
  <c r="D18" i="72"/>
  <c r="C18" i="72" l="1"/>
  <c r="L13" i="45"/>
  <c r="O13" i="45"/>
  <c r="R13" i="45"/>
  <c r="U13" i="45"/>
  <c r="E20" i="45"/>
  <c r="D20" i="45"/>
  <c r="C20" i="45" s="1"/>
  <c r="E19" i="45"/>
  <c r="D19" i="45"/>
  <c r="C19" i="45" s="1"/>
  <c r="E18" i="45"/>
  <c r="D18" i="45"/>
  <c r="C18" i="45" s="1"/>
  <c r="E17" i="45"/>
  <c r="C17" i="45" s="1"/>
  <c r="D17" i="45"/>
  <c r="E16" i="45"/>
  <c r="D16" i="45"/>
  <c r="C16" i="45" s="1"/>
  <c r="E15" i="45"/>
  <c r="D15" i="45"/>
  <c r="C15" i="45"/>
  <c r="E14" i="45"/>
  <c r="D14" i="45"/>
  <c r="C14" i="45"/>
  <c r="E13" i="45"/>
  <c r="D13" i="45"/>
  <c r="F15" i="45"/>
  <c r="I15" i="45"/>
  <c r="L15" i="45"/>
  <c r="O15" i="45"/>
  <c r="R15" i="45"/>
  <c r="U15" i="45"/>
  <c r="O16" i="45"/>
  <c r="R16" i="45"/>
  <c r="U16" i="45"/>
  <c r="F17" i="45"/>
  <c r="I17" i="45"/>
  <c r="L17" i="45"/>
  <c r="O17" i="45"/>
  <c r="R17" i="45"/>
  <c r="U17" i="45"/>
  <c r="O18" i="45"/>
  <c r="R18" i="45"/>
  <c r="U18" i="45"/>
  <c r="O19" i="45"/>
  <c r="R19" i="45"/>
  <c r="U19" i="45"/>
  <c r="F20" i="45"/>
  <c r="I20" i="45"/>
  <c r="L20" i="45"/>
  <c r="O20" i="45"/>
  <c r="R20" i="45"/>
  <c r="U20" i="45"/>
  <c r="C13" i="45" l="1"/>
  <c r="I453" i="27" l="1"/>
  <c r="I454" i="27"/>
  <c r="I455" i="27"/>
  <c r="I456" i="27"/>
  <c r="I457" i="27"/>
  <c r="I458" i="27"/>
  <c r="I459" i="27"/>
  <c r="I460" i="27"/>
  <c r="I461" i="27"/>
  <c r="I462" i="27"/>
  <c r="I463" i="27"/>
  <c r="I464" i="27"/>
  <c r="I465" i="27"/>
  <c r="I466" i="27"/>
  <c r="I467" i="27"/>
  <c r="I468" i="27"/>
  <c r="I469" i="27"/>
  <c r="I470" i="27"/>
  <c r="I471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133" i="27"/>
  <c r="I134" i="27"/>
  <c r="I135" i="27"/>
  <c r="I136" i="27"/>
  <c r="I137" i="27"/>
  <c r="I138" i="27"/>
  <c r="I139" i="27"/>
  <c r="I140" i="27"/>
  <c r="I141" i="27"/>
  <c r="I142" i="27"/>
  <c r="I143" i="27"/>
  <c r="I144" i="27"/>
  <c r="I145" i="27"/>
  <c r="I146" i="27"/>
  <c r="I147" i="27"/>
  <c r="I148" i="27"/>
  <c r="I149" i="27"/>
  <c r="I150" i="27"/>
  <c r="I151" i="27"/>
  <c r="I152" i="27"/>
  <c r="I153" i="27"/>
  <c r="I154" i="27"/>
  <c r="I155" i="27"/>
  <c r="I156" i="27"/>
  <c r="I157" i="27"/>
  <c r="I158" i="27"/>
  <c r="I159" i="27"/>
  <c r="I160" i="27"/>
  <c r="I161" i="27"/>
  <c r="I162" i="27"/>
  <c r="I163" i="27"/>
  <c r="I164" i="27"/>
  <c r="I165" i="27"/>
  <c r="I166" i="27"/>
  <c r="I167" i="27"/>
  <c r="I168" i="27"/>
  <c r="I169" i="27"/>
  <c r="I170" i="27"/>
  <c r="I171" i="27"/>
  <c r="I172" i="27"/>
  <c r="I173" i="27"/>
  <c r="I174" i="27"/>
  <c r="I175" i="27"/>
  <c r="I176" i="27"/>
  <c r="I177" i="27"/>
  <c r="I178" i="27"/>
  <c r="I179" i="27"/>
  <c r="I180" i="27"/>
  <c r="I181" i="27"/>
  <c r="I182" i="27"/>
  <c r="I183" i="27"/>
  <c r="I184" i="27"/>
  <c r="I185" i="27"/>
  <c r="I186" i="27"/>
  <c r="I187" i="27"/>
  <c r="I188" i="27"/>
  <c r="I189" i="27"/>
  <c r="I190" i="27"/>
  <c r="I191" i="27"/>
  <c r="I192" i="27"/>
  <c r="I193" i="27"/>
  <c r="I194" i="27"/>
  <c r="I195" i="27"/>
  <c r="I196" i="27"/>
  <c r="I197" i="27"/>
  <c r="I198" i="27"/>
  <c r="I199" i="27"/>
  <c r="I200" i="27"/>
  <c r="I201" i="27"/>
  <c r="I202" i="27"/>
  <c r="I203" i="27"/>
  <c r="I204" i="27"/>
  <c r="I205" i="27"/>
  <c r="I206" i="27"/>
  <c r="I207" i="27"/>
  <c r="I208" i="27"/>
  <c r="I209" i="27"/>
  <c r="I210" i="27"/>
  <c r="I211" i="27"/>
  <c r="I212" i="27"/>
  <c r="I213" i="27"/>
  <c r="I214" i="27"/>
  <c r="I215" i="27"/>
  <c r="I216" i="27"/>
  <c r="I217" i="27"/>
  <c r="I218" i="27"/>
  <c r="I219" i="27"/>
  <c r="I220" i="27"/>
  <c r="I221" i="27"/>
  <c r="I222" i="27"/>
  <c r="I223" i="27"/>
  <c r="I224" i="27"/>
  <c r="I225" i="27"/>
  <c r="I226" i="27"/>
  <c r="I227" i="27"/>
  <c r="I228" i="27"/>
  <c r="I229" i="27"/>
  <c r="I230" i="27"/>
  <c r="I231" i="27"/>
  <c r="I232" i="27"/>
  <c r="I233" i="27"/>
  <c r="I234" i="27"/>
  <c r="I235" i="27"/>
  <c r="I236" i="27"/>
  <c r="I237" i="27"/>
  <c r="I238" i="27"/>
  <c r="I239" i="27"/>
  <c r="I240" i="27"/>
  <c r="I241" i="27"/>
  <c r="I242" i="27"/>
  <c r="I243" i="27"/>
  <c r="I244" i="27"/>
  <c r="I245" i="27"/>
  <c r="I246" i="27"/>
  <c r="I247" i="27"/>
  <c r="I248" i="27"/>
  <c r="I249" i="27"/>
  <c r="I250" i="27"/>
  <c r="I251" i="27"/>
  <c r="I252" i="27"/>
  <c r="I253" i="27"/>
  <c r="I254" i="27"/>
  <c r="I255" i="27"/>
  <c r="I256" i="27"/>
  <c r="I257" i="27"/>
  <c r="I258" i="27"/>
  <c r="I259" i="27"/>
  <c r="I260" i="27"/>
  <c r="I261" i="27"/>
  <c r="I262" i="27"/>
  <c r="I263" i="27"/>
  <c r="I264" i="27"/>
  <c r="I265" i="27"/>
  <c r="I266" i="27"/>
  <c r="I267" i="27"/>
  <c r="I268" i="27"/>
  <c r="I269" i="27"/>
  <c r="I270" i="27"/>
  <c r="I271" i="27"/>
  <c r="I272" i="27"/>
  <c r="I273" i="27"/>
  <c r="I274" i="27"/>
  <c r="I275" i="27"/>
  <c r="I276" i="27"/>
  <c r="I277" i="27"/>
  <c r="I278" i="27"/>
  <c r="I279" i="27"/>
  <c r="I280" i="27"/>
  <c r="I281" i="27"/>
  <c r="I282" i="27"/>
  <c r="I283" i="27"/>
  <c r="I284" i="27"/>
  <c r="I285" i="27"/>
  <c r="I286" i="27"/>
  <c r="I287" i="27"/>
  <c r="I288" i="27"/>
  <c r="I289" i="27"/>
  <c r="I290" i="27"/>
  <c r="I291" i="27"/>
  <c r="I292" i="27"/>
  <c r="I293" i="27"/>
  <c r="I294" i="27"/>
  <c r="I295" i="27"/>
  <c r="I296" i="27"/>
  <c r="I297" i="27"/>
  <c r="I298" i="27"/>
  <c r="I299" i="27"/>
  <c r="I300" i="27"/>
  <c r="I301" i="27"/>
  <c r="I302" i="27"/>
  <c r="I303" i="27"/>
  <c r="I304" i="27"/>
  <c r="I305" i="27"/>
  <c r="I306" i="27"/>
  <c r="I307" i="27"/>
  <c r="I308" i="27"/>
  <c r="I309" i="27"/>
  <c r="I310" i="27"/>
  <c r="I311" i="27"/>
  <c r="I312" i="27"/>
  <c r="I313" i="27"/>
  <c r="I314" i="27"/>
  <c r="I315" i="27"/>
  <c r="I316" i="27"/>
  <c r="I317" i="27"/>
  <c r="I318" i="27"/>
  <c r="I319" i="27"/>
  <c r="I320" i="27"/>
  <c r="I321" i="27"/>
  <c r="I322" i="27"/>
  <c r="I323" i="27"/>
  <c r="I324" i="27"/>
  <c r="I325" i="27"/>
  <c r="I326" i="27"/>
  <c r="I327" i="27"/>
  <c r="I328" i="27"/>
  <c r="I329" i="27"/>
  <c r="I330" i="27"/>
  <c r="I331" i="27"/>
  <c r="I332" i="27"/>
  <c r="I333" i="27"/>
  <c r="I334" i="27"/>
  <c r="I335" i="27"/>
  <c r="I336" i="27"/>
  <c r="I337" i="27"/>
  <c r="I338" i="27"/>
  <c r="I339" i="27"/>
  <c r="I340" i="27"/>
  <c r="I341" i="27"/>
  <c r="I342" i="27"/>
  <c r="I343" i="27"/>
  <c r="I344" i="27"/>
  <c r="I345" i="27"/>
  <c r="I346" i="27"/>
  <c r="I347" i="27"/>
  <c r="I348" i="27"/>
  <c r="I349" i="27"/>
  <c r="I350" i="27"/>
  <c r="I351" i="27"/>
  <c r="I352" i="27"/>
  <c r="I353" i="27"/>
  <c r="I354" i="27"/>
  <c r="I355" i="27"/>
  <c r="I356" i="27"/>
  <c r="I357" i="27"/>
  <c r="I358" i="27"/>
  <c r="I359" i="27"/>
  <c r="I360" i="27"/>
  <c r="I361" i="27"/>
  <c r="I362" i="27"/>
  <c r="I363" i="27"/>
  <c r="I364" i="27"/>
  <c r="I365" i="27"/>
  <c r="I366" i="27"/>
  <c r="I367" i="27"/>
  <c r="I368" i="27"/>
  <c r="I369" i="27"/>
  <c r="I370" i="27"/>
  <c r="I371" i="27"/>
  <c r="I372" i="27"/>
  <c r="I373" i="27"/>
  <c r="I374" i="27"/>
  <c r="I375" i="27"/>
  <c r="I376" i="27"/>
  <c r="I377" i="27"/>
  <c r="I378" i="27"/>
  <c r="I379" i="27"/>
  <c r="I380" i="27"/>
  <c r="I381" i="27"/>
  <c r="I382" i="27"/>
  <c r="I383" i="27"/>
  <c r="I384" i="27"/>
  <c r="I385" i="27"/>
  <c r="I386" i="27"/>
  <c r="I387" i="27"/>
  <c r="I388" i="27"/>
  <c r="I389" i="27"/>
  <c r="I390" i="27"/>
  <c r="I391" i="27"/>
  <c r="I392" i="27"/>
  <c r="I393" i="27"/>
  <c r="I394" i="27"/>
  <c r="I395" i="27"/>
  <c r="I396" i="27"/>
  <c r="I397" i="27"/>
  <c r="I398" i="27"/>
  <c r="I399" i="27"/>
  <c r="I400" i="27"/>
  <c r="I401" i="27"/>
  <c r="I402" i="27"/>
  <c r="I403" i="27"/>
  <c r="I404" i="27"/>
  <c r="I405" i="27"/>
  <c r="I406" i="27"/>
  <c r="I407" i="27"/>
  <c r="I408" i="27"/>
  <c r="I409" i="27"/>
  <c r="I410" i="27"/>
  <c r="I411" i="27"/>
  <c r="I412" i="27"/>
  <c r="I413" i="27"/>
  <c r="I414" i="27"/>
  <c r="I415" i="27"/>
  <c r="I416" i="27"/>
  <c r="I417" i="27"/>
  <c r="I418" i="27"/>
  <c r="I419" i="27"/>
  <c r="I420" i="27"/>
  <c r="I421" i="27"/>
  <c r="I422" i="27"/>
  <c r="I423" i="27"/>
  <c r="I424" i="27"/>
  <c r="I425" i="27"/>
  <c r="I426" i="27"/>
  <c r="I427" i="27"/>
  <c r="I428" i="27"/>
  <c r="I429" i="27"/>
  <c r="I430" i="27"/>
  <c r="I431" i="27"/>
  <c r="I432" i="27"/>
  <c r="I433" i="27"/>
  <c r="I434" i="27"/>
  <c r="I435" i="27"/>
  <c r="I436" i="27"/>
  <c r="I437" i="27"/>
  <c r="I438" i="27"/>
  <c r="I439" i="27"/>
  <c r="I440" i="27"/>
  <c r="I441" i="27"/>
  <c r="I442" i="27"/>
  <c r="I443" i="27"/>
  <c r="I444" i="27"/>
  <c r="I445" i="27"/>
  <c r="I446" i="27"/>
  <c r="I447" i="27"/>
  <c r="I448" i="27"/>
  <c r="I449" i="27"/>
  <c r="I450" i="27"/>
  <c r="I451" i="27"/>
  <c r="I452" i="27"/>
  <c r="D27" i="48" l="1"/>
  <c r="C27" i="48"/>
  <c r="D26" i="48"/>
  <c r="C26" i="48"/>
  <c r="D25" i="48"/>
  <c r="C25" i="48"/>
  <c r="D24" i="48"/>
  <c r="C24" i="48"/>
  <c r="D23" i="48"/>
  <c r="C23" i="48"/>
  <c r="D22" i="48"/>
  <c r="C22" i="48"/>
  <c r="D21" i="48"/>
  <c r="C21" i="48"/>
  <c r="D20" i="48"/>
  <c r="C20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C14" i="48"/>
  <c r="C13" i="48"/>
  <c r="C12" i="48"/>
  <c r="C11" i="48"/>
  <c r="C10" i="48"/>
  <c r="C9" i="48"/>
  <c r="C8" i="48"/>
  <c r="C7" i="48"/>
  <c r="O6" i="48"/>
  <c r="M6" i="48"/>
  <c r="K6" i="48"/>
  <c r="I6" i="48"/>
  <c r="G6" i="48"/>
  <c r="E6" i="48"/>
  <c r="C19" i="48" l="1"/>
  <c r="D19" i="48"/>
  <c r="C6" i="48"/>
  <c r="U27" i="41" l="1"/>
  <c r="R27" i="41"/>
  <c r="O27" i="41"/>
  <c r="L216" i="68" l="1"/>
  <c r="L217" i="68"/>
  <c r="L218" i="68"/>
  <c r="L219" i="68"/>
  <c r="L220" i="68"/>
  <c r="L221" i="68"/>
  <c r="L222" i="68"/>
  <c r="L223" i="68"/>
  <c r="L224" i="68"/>
  <c r="L225" i="68"/>
  <c r="L226" i="68"/>
  <c r="L227" i="68"/>
  <c r="L228" i="68"/>
  <c r="L229" i="68"/>
  <c r="L230" i="68"/>
  <c r="L231" i="68"/>
  <c r="L232" i="68"/>
  <c r="L233" i="68"/>
  <c r="L234" i="68"/>
  <c r="L235" i="68"/>
  <c r="L236" i="68"/>
  <c r="L237" i="68"/>
  <c r="L238" i="68"/>
  <c r="I3" i="27"/>
  <c r="O24" i="41" l="1"/>
  <c r="O25" i="41"/>
  <c r="G16" i="46" l="1"/>
  <c r="J16" i="46"/>
  <c r="M16" i="46"/>
  <c r="P16" i="46"/>
  <c r="S16" i="46"/>
  <c r="V16" i="46"/>
  <c r="J25" i="71" l="1"/>
  <c r="J7" i="71" s="1"/>
  <c r="I25" i="71"/>
  <c r="I7" i="71" s="1"/>
  <c r="H25" i="71"/>
  <c r="H7" i="71" s="1"/>
  <c r="G25" i="71"/>
  <c r="G7" i="71" s="1"/>
  <c r="F25" i="71"/>
  <c r="F7" i="71" s="1"/>
  <c r="C20" i="69"/>
  <c r="C19" i="69"/>
  <c r="I18" i="69"/>
  <c r="H18" i="69"/>
  <c r="G18" i="69"/>
  <c r="F18" i="69"/>
  <c r="E18" i="69"/>
  <c r="D18" i="69"/>
  <c r="C17" i="69"/>
  <c r="C16" i="69"/>
  <c r="C15" i="69"/>
  <c r="I14" i="69"/>
  <c r="H14" i="69"/>
  <c r="G14" i="69"/>
  <c r="G9" i="69" s="1"/>
  <c r="F14" i="69"/>
  <c r="F9" i="69" s="1"/>
  <c r="E14" i="69"/>
  <c r="E9" i="69" s="1"/>
  <c r="D14" i="69"/>
  <c r="C14" i="69" s="1"/>
  <c r="C13" i="69"/>
  <c r="C12" i="69"/>
  <c r="C11" i="69"/>
  <c r="C10" i="69"/>
  <c r="I9" i="69"/>
  <c r="H9" i="69"/>
  <c r="C8" i="69"/>
  <c r="C7" i="69"/>
  <c r="C5" i="69" s="1"/>
  <c r="C6" i="69"/>
  <c r="I5" i="69"/>
  <c r="H5" i="69"/>
  <c r="G5" i="69"/>
  <c r="F5" i="69"/>
  <c r="E5" i="69"/>
  <c r="D5" i="69"/>
  <c r="C18" i="69" l="1"/>
  <c r="D9" i="69"/>
  <c r="C9" i="69" s="1"/>
  <c r="V21" i="46"/>
  <c r="S21" i="46"/>
  <c r="P21" i="46"/>
  <c r="M21" i="46"/>
  <c r="J21" i="46"/>
  <c r="G21" i="46"/>
  <c r="F21" i="46"/>
  <c r="E21" i="46"/>
  <c r="D21" i="46" s="1"/>
  <c r="V19" i="46"/>
  <c r="S19" i="46"/>
  <c r="P19" i="46"/>
  <c r="M19" i="46"/>
  <c r="J19" i="46"/>
  <c r="G19" i="46"/>
  <c r="F19" i="46"/>
  <c r="E19" i="46"/>
  <c r="D19" i="46" s="1"/>
  <c r="V18" i="46"/>
  <c r="S18" i="46"/>
  <c r="P18" i="46"/>
  <c r="M18" i="46"/>
  <c r="J18" i="46"/>
  <c r="G18" i="46"/>
  <c r="F18" i="46"/>
  <c r="E18" i="46"/>
  <c r="V17" i="46"/>
  <c r="S17" i="46"/>
  <c r="P17" i="46"/>
  <c r="M17" i="46"/>
  <c r="J17" i="46"/>
  <c r="G17" i="46"/>
  <c r="F17" i="46"/>
  <c r="E17" i="46"/>
  <c r="F16" i="46"/>
  <c r="E16" i="46"/>
  <c r="V15" i="46"/>
  <c r="S15" i="46"/>
  <c r="P15" i="46"/>
  <c r="M15" i="46"/>
  <c r="J15" i="46"/>
  <c r="G15" i="46"/>
  <c r="F15" i="46"/>
  <c r="E15" i="46"/>
  <c r="V14" i="46"/>
  <c r="S14" i="46"/>
  <c r="P14" i="46"/>
  <c r="M14" i="46"/>
  <c r="J14" i="46"/>
  <c r="G14" i="46"/>
  <c r="F14" i="46"/>
  <c r="E14" i="46"/>
  <c r="V13" i="46"/>
  <c r="S13" i="46"/>
  <c r="P13" i="46"/>
  <c r="M13" i="46"/>
  <c r="J13" i="46"/>
  <c r="G13" i="46"/>
  <c r="F13" i="46"/>
  <c r="D13" i="46" s="1"/>
  <c r="E13" i="46"/>
  <c r="X12" i="46"/>
  <c r="W12" i="46"/>
  <c r="U12" i="46"/>
  <c r="T12" i="46"/>
  <c r="R12" i="46"/>
  <c r="Q12" i="46"/>
  <c r="O12" i="46"/>
  <c r="N12" i="46"/>
  <c r="L12" i="46"/>
  <c r="K12" i="46"/>
  <c r="I12" i="46"/>
  <c r="H12" i="46"/>
  <c r="V11" i="46"/>
  <c r="S11" i="46"/>
  <c r="P11" i="46"/>
  <c r="M11" i="46"/>
  <c r="J11" i="46"/>
  <c r="G11" i="46"/>
  <c r="F11" i="46"/>
  <c r="E11" i="46"/>
  <c r="V10" i="46"/>
  <c r="S10" i="46"/>
  <c r="P10" i="46"/>
  <c r="M10" i="46"/>
  <c r="J10" i="46"/>
  <c r="G10" i="46"/>
  <c r="F10" i="46"/>
  <c r="E10" i="46"/>
  <c r="V9" i="46"/>
  <c r="S9" i="46"/>
  <c r="P9" i="46"/>
  <c r="M9" i="46"/>
  <c r="J9" i="46"/>
  <c r="G9" i="46"/>
  <c r="F9" i="46"/>
  <c r="D9" i="46" s="1"/>
  <c r="E9" i="46"/>
  <c r="V8" i="46"/>
  <c r="S8" i="46"/>
  <c r="P8" i="46"/>
  <c r="M8" i="46"/>
  <c r="J8" i="46"/>
  <c r="G8" i="46"/>
  <c r="F8" i="46"/>
  <c r="E8" i="46"/>
  <c r="X7" i="46"/>
  <c r="W7" i="46"/>
  <c r="U7" i="46"/>
  <c r="T7" i="46"/>
  <c r="S7" i="46"/>
  <c r="R7" i="46"/>
  <c r="Q7" i="46"/>
  <c r="O7" i="46"/>
  <c r="N7" i="46"/>
  <c r="L7" i="46"/>
  <c r="K7" i="46"/>
  <c r="J7" i="46" s="1"/>
  <c r="I7" i="46"/>
  <c r="H7" i="46"/>
  <c r="U10" i="45"/>
  <c r="R10" i="45"/>
  <c r="O10" i="45"/>
  <c r="L10" i="45"/>
  <c r="I10" i="45"/>
  <c r="F10" i="45"/>
  <c r="E10" i="45"/>
  <c r="D10" i="45"/>
  <c r="U9" i="45"/>
  <c r="R9" i="45"/>
  <c r="O9" i="45"/>
  <c r="L9" i="45"/>
  <c r="I9" i="45"/>
  <c r="F9" i="45"/>
  <c r="E9" i="45"/>
  <c r="D9" i="45"/>
  <c r="D14" i="46" l="1"/>
  <c r="D15" i="46"/>
  <c r="D16" i="46"/>
  <c r="P12" i="46"/>
  <c r="D18" i="46"/>
  <c r="D8" i="46"/>
  <c r="D10" i="46"/>
  <c r="D11" i="46"/>
  <c r="C9" i="45"/>
  <c r="C10" i="45"/>
  <c r="G7" i="46"/>
  <c r="P7" i="46"/>
  <c r="D17" i="46"/>
  <c r="J12" i="46"/>
  <c r="M7" i="46"/>
  <c r="V7" i="46"/>
  <c r="M12" i="46"/>
  <c r="G12" i="46"/>
  <c r="S12" i="46"/>
  <c r="V12" i="46"/>
  <c r="E7" i="46"/>
  <c r="E12" i="46"/>
  <c r="F7" i="46"/>
  <c r="F12" i="46"/>
  <c r="D7" i="46" l="1"/>
  <c r="D12" i="46"/>
  <c r="L26" i="42" l="1"/>
  <c r="I26" i="42"/>
  <c r="F26" i="42"/>
  <c r="D10" i="42"/>
  <c r="C10" i="42" s="1"/>
  <c r="E10" i="42"/>
  <c r="D11" i="42"/>
  <c r="E11" i="42"/>
  <c r="C11" i="42" s="1"/>
  <c r="D12" i="42"/>
  <c r="C12" i="42" s="1"/>
  <c r="E12" i="42"/>
  <c r="D13" i="42"/>
  <c r="E13" i="42"/>
  <c r="D14" i="42"/>
  <c r="C14" i="42" s="1"/>
  <c r="E14" i="42"/>
  <c r="D15" i="42"/>
  <c r="E15" i="42"/>
  <c r="D16" i="42"/>
  <c r="E16" i="42"/>
  <c r="D17" i="42"/>
  <c r="E17" i="42"/>
  <c r="D18" i="42"/>
  <c r="E18" i="42"/>
  <c r="D19" i="42"/>
  <c r="E19" i="42"/>
  <c r="C19" i="42" s="1"/>
  <c r="D20" i="42"/>
  <c r="C20" i="42" s="1"/>
  <c r="E20" i="42"/>
  <c r="D21" i="42"/>
  <c r="E21" i="42"/>
  <c r="D22" i="42"/>
  <c r="E22" i="42"/>
  <c r="D23" i="42"/>
  <c r="E23" i="42"/>
  <c r="D24" i="42"/>
  <c r="C24" i="42" s="1"/>
  <c r="E24" i="42"/>
  <c r="D25" i="42"/>
  <c r="E25" i="42"/>
  <c r="D26" i="42"/>
  <c r="E26" i="42"/>
  <c r="D27" i="42"/>
  <c r="E27" i="42"/>
  <c r="D28" i="42"/>
  <c r="C28" i="42" s="1"/>
  <c r="E28" i="42"/>
  <c r="E9" i="42"/>
  <c r="D9" i="42"/>
  <c r="D28" i="41"/>
  <c r="E27" i="41"/>
  <c r="D27" i="41"/>
  <c r="E26" i="41"/>
  <c r="E25" i="41"/>
  <c r="E28" i="41"/>
  <c r="E24" i="41"/>
  <c r="D22" i="41"/>
  <c r="L27" i="41"/>
  <c r="I27" i="41"/>
  <c r="F27" i="41"/>
  <c r="L26" i="41"/>
  <c r="I26" i="41"/>
  <c r="F26" i="41"/>
  <c r="U20" i="41"/>
  <c r="R20" i="41"/>
  <c r="O20" i="41"/>
  <c r="D18" i="41"/>
  <c r="E18" i="41"/>
  <c r="D19" i="41"/>
  <c r="E19" i="41"/>
  <c r="D20" i="41"/>
  <c r="E20" i="41"/>
  <c r="D21" i="41"/>
  <c r="E21" i="41"/>
  <c r="E22" i="41"/>
  <c r="C25" i="42" l="1"/>
  <c r="C13" i="42"/>
  <c r="C9" i="42"/>
  <c r="C21" i="41"/>
  <c r="C15" i="42"/>
  <c r="C23" i="42"/>
  <c r="C27" i="41"/>
  <c r="C22" i="41"/>
  <c r="C26" i="41"/>
  <c r="C28" i="41"/>
  <c r="C18" i="41"/>
  <c r="C25" i="41"/>
  <c r="C24" i="41"/>
  <c r="C19" i="41"/>
  <c r="C21" i="42"/>
  <c r="C17" i="42"/>
  <c r="C27" i="42"/>
  <c r="C16" i="42"/>
  <c r="C22" i="42"/>
  <c r="C18" i="42"/>
  <c r="C20" i="41"/>
  <c r="C26" i="42"/>
  <c r="N13" i="54" l="1"/>
  <c r="L13" i="54" s="1"/>
  <c r="I13" i="45" l="1"/>
  <c r="F13" i="45"/>
  <c r="L20" i="68" l="1"/>
  <c r="L21" i="68"/>
  <c r="L22" i="68"/>
  <c r="L23" i="68"/>
  <c r="L24" i="68"/>
  <c r="L25" i="68"/>
  <c r="L26" i="68"/>
  <c r="L27" i="68"/>
  <c r="L28" i="68"/>
  <c r="L29" i="68"/>
  <c r="L30" i="68"/>
  <c r="L31" i="68"/>
  <c r="L32" i="68"/>
  <c r="L33" i="68"/>
  <c r="L34" i="68"/>
  <c r="L35" i="68"/>
  <c r="L36" i="68"/>
  <c r="L37" i="68"/>
  <c r="L38" i="68"/>
  <c r="L39" i="68"/>
  <c r="L40" i="68"/>
  <c r="L41" i="68"/>
  <c r="L42" i="68"/>
  <c r="L43" i="68"/>
  <c r="L44" i="68"/>
  <c r="L45" i="68"/>
  <c r="L46" i="68"/>
  <c r="L47" i="68"/>
  <c r="L48" i="68"/>
  <c r="L49" i="68"/>
  <c r="L50" i="68"/>
  <c r="L51" i="68"/>
  <c r="L52" i="68"/>
  <c r="L53" i="68"/>
  <c r="L54" i="68"/>
  <c r="L55" i="68"/>
  <c r="L56" i="68"/>
  <c r="L57" i="68"/>
  <c r="L58" i="68"/>
  <c r="L59" i="68"/>
  <c r="L60" i="68"/>
  <c r="L61" i="68"/>
  <c r="L62" i="68"/>
  <c r="L63" i="68"/>
  <c r="L64" i="68"/>
  <c r="L65" i="68"/>
  <c r="L66" i="68"/>
  <c r="L67" i="68"/>
  <c r="L68" i="68"/>
  <c r="L69" i="68"/>
  <c r="L70" i="68"/>
  <c r="L71" i="68"/>
  <c r="L72" i="68"/>
  <c r="L73" i="68"/>
  <c r="L74" i="68"/>
  <c r="L75" i="68"/>
  <c r="L76" i="68"/>
  <c r="L77" i="68"/>
  <c r="L78" i="68"/>
  <c r="L79" i="68"/>
  <c r="L80" i="68"/>
  <c r="L81" i="68"/>
  <c r="L82" i="68"/>
  <c r="L83" i="68"/>
  <c r="L84" i="68"/>
  <c r="L85" i="68"/>
  <c r="L86" i="68"/>
  <c r="L87" i="68"/>
  <c r="L88" i="68"/>
  <c r="L89" i="68"/>
  <c r="L90" i="68"/>
  <c r="L91" i="68"/>
  <c r="L92" i="68"/>
  <c r="L93" i="68"/>
  <c r="L94" i="68"/>
  <c r="L95" i="68"/>
  <c r="L96" i="68"/>
  <c r="L97" i="68"/>
  <c r="L98" i="68"/>
  <c r="L99" i="68"/>
  <c r="L100" i="68"/>
  <c r="L101" i="68"/>
  <c r="L102" i="68"/>
  <c r="L103" i="68"/>
  <c r="L104" i="68"/>
  <c r="L105" i="68"/>
  <c r="L106" i="68"/>
  <c r="L107" i="68"/>
  <c r="L108" i="68"/>
  <c r="L109" i="68"/>
  <c r="L110" i="68"/>
  <c r="L111" i="68"/>
  <c r="L112" i="68"/>
  <c r="L113" i="68"/>
  <c r="L114" i="68"/>
  <c r="L115" i="68"/>
  <c r="L116" i="68"/>
  <c r="L117" i="68"/>
  <c r="L118" i="68"/>
  <c r="L119" i="68"/>
  <c r="L120" i="68"/>
  <c r="L121" i="68"/>
  <c r="L122" i="68"/>
  <c r="L123" i="68"/>
  <c r="L124" i="68"/>
  <c r="L125" i="68"/>
  <c r="L126" i="68"/>
  <c r="L127" i="68"/>
  <c r="L128" i="68"/>
  <c r="L129" i="68"/>
  <c r="L130" i="68"/>
  <c r="L131" i="68"/>
  <c r="L132" i="68"/>
  <c r="L133" i="68"/>
  <c r="L134" i="68"/>
  <c r="L135" i="68"/>
  <c r="L136" i="68"/>
  <c r="L137" i="68"/>
  <c r="L138" i="68"/>
  <c r="L139" i="68"/>
  <c r="L140" i="68"/>
  <c r="L141" i="68"/>
  <c r="L142" i="68"/>
  <c r="L143" i="68"/>
  <c r="L144" i="68"/>
  <c r="L145" i="68"/>
  <c r="L146" i="68"/>
  <c r="L147" i="68"/>
  <c r="L148" i="68"/>
  <c r="L149" i="68"/>
  <c r="L150" i="68"/>
  <c r="L151" i="68"/>
  <c r="L152" i="68"/>
  <c r="L153" i="68"/>
  <c r="L154" i="68"/>
  <c r="L155" i="68"/>
  <c r="L156" i="68"/>
  <c r="L157" i="68"/>
  <c r="L158" i="68"/>
  <c r="L159" i="68"/>
  <c r="L160" i="68"/>
  <c r="L161" i="68"/>
  <c r="L162" i="68"/>
  <c r="L163" i="68"/>
  <c r="L164" i="68"/>
  <c r="L165" i="68"/>
  <c r="L166" i="68"/>
  <c r="L167" i="68"/>
  <c r="L168" i="68"/>
  <c r="L169" i="68"/>
  <c r="L170" i="68"/>
  <c r="L171" i="68"/>
  <c r="L172" i="68"/>
  <c r="L173" i="68"/>
  <c r="L174" i="68"/>
  <c r="L175" i="68"/>
  <c r="L176" i="68"/>
  <c r="L177" i="68"/>
  <c r="L178" i="68"/>
  <c r="L179" i="68"/>
  <c r="L180" i="68"/>
  <c r="L181" i="68"/>
  <c r="L182" i="68"/>
  <c r="L183" i="68"/>
  <c r="L184" i="68"/>
  <c r="L185" i="68"/>
  <c r="L186" i="68"/>
  <c r="L187" i="68"/>
  <c r="L188" i="68"/>
  <c r="L189" i="68"/>
  <c r="L190" i="68"/>
  <c r="L191" i="68"/>
  <c r="L192" i="68"/>
  <c r="L193" i="68"/>
  <c r="L194" i="68"/>
  <c r="L195" i="68"/>
  <c r="L196" i="68"/>
  <c r="L197" i="68"/>
  <c r="L198" i="68"/>
  <c r="L199" i="68"/>
  <c r="L200" i="68"/>
  <c r="L201" i="68"/>
  <c r="L202" i="68"/>
  <c r="L203" i="68"/>
  <c r="L204" i="68"/>
  <c r="L205" i="68"/>
  <c r="L206" i="68"/>
  <c r="L207" i="68"/>
  <c r="L208" i="68"/>
  <c r="L209" i="68"/>
  <c r="L210" i="68"/>
  <c r="L211" i="68"/>
  <c r="L212" i="68"/>
  <c r="L213" i="68"/>
  <c r="L214" i="68"/>
  <c r="L215" i="68"/>
  <c r="N14" i="54" l="1"/>
  <c r="L14" i="54" s="1"/>
  <c r="F10" i="54"/>
  <c r="C10" i="54"/>
  <c r="C17" i="54"/>
  <c r="L10" i="54"/>
  <c r="U25" i="42" l="1"/>
  <c r="R25" i="42"/>
  <c r="O25" i="42"/>
  <c r="U14" i="42"/>
  <c r="R14" i="42"/>
  <c r="O14" i="42"/>
  <c r="L14" i="42"/>
  <c r="I14" i="42"/>
  <c r="F14" i="42"/>
  <c r="U13" i="42"/>
  <c r="R13" i="42"/>
  <c r="O13" i="42"/>
  <c r="L13" i="42"/>
  <c r="I13" i="42"/>
  <c r="F13" i="42"/>
  <c r="U12" i="42"/>
  <c r="R12" i="42"/>
  <c r="O12" i="42"/>
  <c r="L12" i="42"/>
  <c r="I12" i="42"/>
  <c r="F12" i="42"/>
  <c r="L11" i="42"/>
  <c r="I11" i="42"/>
  <c r="F11" i="42"/>
  <c r="U10" i="42"/>
  <c r="R10" i="42"/>
  <c r="O10" i="42"/>
  <c r="L10" i="42"/>
  <c r="I10" i="42"/>
  <c r="F10" i="42"/>
  <c r="L19" i="41" l="1"/>
  <c r="I19" i="41"/>
  <c r="F19" i="41"/>
  <c r="U17" i="41"/>
  <c r="R17" i="41"/>
  <c r="O17" i="41"/>
  <c r="L17" i="41"/>
  <c r="I17" i="41"/>
  <c r="F17" i="41"/>
  <c r="E17" i="41"/>
  <c r="D17" i="41"/>
  <c r="U16" i="41"/>
  <c r="R16" i="41"/>
  <c r="O16" i="41"/>
  <c r="L16" i="41"/>
  <c r="I16" i="41"/>
  <c r="F16" i="41"/>
  <c r="E16" i="41"/>
  <c r="D16" i="41"/>
  <c r="U15" i="41"/>
  <c r="R15" i="41"/>
  <c r="O15" i="41"/>
  <c r="L15" i="41"/>
  <c r="I15" i="41"/>
  <c r="F15" i="41"/>
  <c r="E15" i="41"/>
  <c r="D15" i="41"/>
  <c r="U14" i="41"/>
  <c r="R14" i="41"/>
  <c r="O14" i="41"/>
  <c r="L14" i="41"/>
  <c r="I14" i="41"/>
  <c r="F14" i="41"/>
  <c r="E14" i="41"/>
  <c r="D14" i="41"/>
  <c r="U13" i="41"/>
  <c r="R13" i="41"/>
  <c r="O13" i="41"/>
  <c r="L13" i="41"/>
  <c r="I13" i="41"/>
  <c r="F13" i="41"/>
  <c r="E13" i="41"/>
  <c r="D13" i="41"/>
  <c r="U12" i="41"/>
  <c r="R12" i="41"/>
  <c r="O12" i="41"/>
  <c r="L12" i="41"/>
  <c r="I12" i="41"/>
  <c r="F12" i="41"/>
  <c r="E12" i="41"/>
  <c r="D12" i="41"/>
  <c r="L11" i="41"/>
  <c r="I11" i="41"/>
  <c r="F11" i="41"/>
  <c r="E11" i="41"/>
  <c r="D11" i="41"/>
  <c r="U10" i="41"/>
  <c r="R10" i="41"/>
  <c r="O10" i="41"/>
  <c r="L10" i="41"/>
  <c r="I10" i="41"/>
  <c r="F10" i="41"/>
  <c r="E10" i="41"/>
  <c r="D10" i="41"/>
  <c r="U9" i="41"/>
  <c r="R9" i="41"/>
  <c r="O9" i="41"/>
  <c r="L9" i="41"/>
  <c r="I9" i="41"/>
  <c r="F9" i="41"/>
  <c r="E9" i="41"/>
  <c r="D9" i="41"/>
  <c r="C13" i="41" l="1"/>
  <c r="C14" i="41"/>
  <c r="C15" i="41"/>
  <c r="C9" i="41"/>
  <c r="C16" i="41"/>
  <c r="C17" i="41"/>
  <c r="C10" i="41"/>
  <c r="C12" i="41"/>
  <c r="C11" i="41"/>
  <c r="L2" i="67" l="1"/>
  <c r="N14" i="67" s="1"/>
  <c r="L14" i="67" s="1"/>
  <c r="L3" i="68"/>
  <c r="L4" i="68"/>
  <c r="L5" i="68"/>
  <c r="L6" i="68"/>
  <c r="L7" i="68"/>
  <c r="L8" i="68"/>
  <c r="L9" i="68"/>
  <c r="L10" i="68"/>
  <c r="L11" i="68"/>
  <c r="L12" i="68"/>
  <c r="L13" i="68"/>
  <c r="L14" i="68"/>
  <c r="L15" i="68"/>
  <c r="L16" i="68"/>
  <c r="L17" i="68"/>
  <c r="L18" i="68"/>
  <c r="L19" i="68"/>
  <c r="I14" i="67" l="1"/>
  <c r="C17" i="67"/>
  <c r="F10" i="67"/>
  <c r="C10" i="67"/>
  <c r="L10" i="67"/>
  <c r="C14" i="67"/>
  <c r="H12" i="67"/>
  <c r="C12" i="67" s="1"/>
  <c r="G12" i="67" s="1"/>
  <c r="H12" i="54"/>
  <c r="C12" i="54" s="1"/>
  <c r="G12" i="54" s="1"/>
  <c r="L19" i="42"/>
  <c r="I19" i="42"/>
  <c r="F19" i="42"/>
  <c r="U21" i="41"/>
  <c r="R21" i="41"/>
  <c r="O21" i="41"/>
  <c r="L21" i="41"/>
  <c r="I21" i="41"/>
  <c r="F21" i="41"/>
  <c r="R24" i="41" l="1"/>
  <c r="U24" i="41"/>
  <c r="R25" i="41"/>
  <c r="U25" i="41"/>
  <c r="O26" i="41"/>
  <c r="R26" i="41"/>
  <c r="U26" i="41"/>
  <c r="F28" i="41"/>
  <c r="I28" i="41"/>
  <c r="L28" i="41"/>
  <c r="O28" i="41"/>
  <c r="R28" i="41"/>
  <c r="U28" i="41"/>
  <c r="F20" i="41"/>
  <c r="I20" i="41"/>
  <c r="L20" i="41"/>
  <c r="F22" i="41"/>
  <c r="I22" i="41"/>
  <c r="L22" i="41"/>
  <c r="O22" i="41"/>
  <c r="R22" i="41"/>
  <c r="U22" i="41"/>
  <c r="D23" i="41"/>
  <c r="E23" i="41"/>
  <c r="F23" i="41"/>
  <c r="I23" i="41"/>
  <c r="L23" i="41"/>
  <c r="O23" i="41"/>
  <c r="R23" i="41"/>
  <c r="U23" i="41"/>
  <c r="C23" i="41" l="1"/>
  <c r="U14" i="45" l="1"/>
  <c r="U11" i="45"/>
  <c r="U8" i="45"/>
  <c r="U7" i="45"/>
  <c r="R14" i="45"/>
  <c r="R11" i="45"/>
  <c r="R8" i="45"/>
  <c r="R7" i="45"/>
  <c r="O14" i="45"/>
  <c r="O11" i="45"/>
  <c r="O8" i="45"/>
  <c r="O7" i="45"/>
  <c r="L11" i="45"/>
  <c r="L8" i="45"/>
  <c r="L7" i="45"/>
  <c r="I12" i="45"/>
  <c r="I11" i="45"/>
  <c r="I8" i="45"/>
  <c r="I7" i="45"/>
  <c r="F12" i="45"/>
  <c r="F11" i="45"/>
  <c r="F8" i="45"/>
  <c r="E12" i="45" l="1"/>
  <c r="D12" i="45"/>
  <c r="E11" i="45"/>
  <c r="D11" i="45"/>
  <c r="E8" i="45"/>
  <c r="D8" i="45"/>
  <c r="E7" i="45"/>
  <c r="D7" i="45"/>
  <c r="C12" i="45" l="1"/>
  <c r="C8" i="45"/>
  <c r="C7" i="45"/>
  <c r="C11" i="45"/>
  <c r="D12" i="64"/>
  <c r="E17" i="64" l="1"/>
  <c r="D17" i="64"/>
  <c r="E16" i="64"/>
  <c r="D16" i="64"/>
  <c r="E15" i="64"/>
  <c r="D15" i="64"/>
  <c r="E14" i="64"/>
  <c r="D14" i="64"/>
  <c r="E13" i="64"/>
  <c r="D13" i="64"/>
  <c r="E12" i="64"/>
  <c r="E11" i="64"/>
  <c r="D11" i="64"/>
  <c r="E10" i="64"/>
  <c r="D10" i="64"/>
  <c r="E9" i="64"/>
  <c r="D9" i="64"/>
  <c r="E8" i="64"/>
  <c r="D8" i="64"/>
  <c r="E7" i="64"/>
  <c r="D7" i="64"/>
  <c r="T18" i="64"/>
  <c r="S18" i="64"/>
  <c r="Q18" i="64"/>
  <c r="P18" i="64"/>
  <c r="N18" i="64"/>
  <c r="M18" i="64"/>
  <c r="K18" i="64"/>
  <c r="J18" i="64"/>
  <c r="H18" i="64"/>
  <c r="G18" i="64"/>
  <c r="R16" i="64"/>
  <c r="O16" i="64"/>
  <c r="L16" i="64"/>
  <c r="I16" i="64"/>
  <c r="F16" i="64"/>
  <c r="R14" i="64"/>
  <c r="O14" i="64"/>
  <c r="L14" i="64"/>
  <c r="I14" i="64"/>
  <c r="F14" i="64"/>
  <c r="R12" i="64"/>
  <c r="O12" i="64"/>
  <c r="L12" i="64"/>
  <c r="I12" i="64"/>
  <c r="F12" i="64"/>
  <c r="R10" i="64"/>
  <c r="O10" i="64"/>
  <c r="L10" i="64"/>
  <c r="I10" i="64"/>
  <c r="F10" i="64"/>
  <c r="R8" i="64"/>
  <c r="O8" i="64"/>
  <c r="L8" i="64"/>
  <c r="I8" i="64"/>
  <c r="F8" i="64"/>
  <c r="R7" i="64"/>
  <c r="O7" i="64"/>
  <c r="L7" i="64"/>
  <c r="I7" i="64"/>
  <c r="F7" i="64"/>
  <c r="U8" i="60"/>
  <c r="R8" i="60"/>
  <c r="O8" i="60"/>
  <c r="L8" i="60"/>
  <c r="I8" i="60"/>
  <c r="F8" i="60"/>
  <c r="E8" i="60"/>
  <c r="D8" i="60"/>
  <c r="U7" i="60"/>
  <c r="R7" i="60"/>
  <c r="O7" i="60"/>
  <c r="L7" i="60"/>
  <c r="I7" i="60"/>
  <c r="F7" i="60"/>
  <c r="E7" i="60"/>
  <c r="D7" i="60"/>
  <c r="U6" i="60"/>
  <c r="R6" i="60"/>
  <c r="O6" i="60"/>
  <c r="L6" i="60"/>
  <c r="I6" i="60"/>
  <c r="F6" i="60"/>
  <c r="E6" i="60"/>
  <c r="D6" i="60"/>
  <c r="I18" i="64" l="1"/>
  <c r="C16" i="64"/>
  <c r="C7" i="60"/>
  <c r="C14" i="64"/>
  <c r="L18" i="64"/>
  <c r="R18" i="64"/>
  <c r="D18" i="64"/>
  <c r="C7" i="64"/>
  <c r="C8" i="64"/>
  <c r="E18" i="64"/>
  <c r="F18" i="64"/>
  <c r="C12" i="64"/>
  <c r="C10" i="64"/>
  <c r="O18" i="64"/>
  <c r="C6" i="60"/>
  <c r="C8" i="60"/>
  <c r="C18" i="64" l="1"/>
  <c r="U28" i="42" l="1"/>
  <c r="U27" i="42"/>
  <c r="U24" i="42"/>
  <c r="U23" i="42"/>
  <c r="U22" i="42"/>
  <c r="U21" i="42"/>
  <c r="U20" i="42"/>
  <c r="U17" i="42"/>
  <c r="U16" i="42"/>
  <c r="U15" i="42"/>
  <c r="U9" i="42"/>
  <c r="U8" i="42"/>
  <c r="R28" i="42"/>
  <c r="R27" i="42"/>
  <c r="R24" i="42"/>
  <c r="R23" i="42"/>
  <c r="R22" i="42"/>
  <c r="R21" i="42"/>
  <c r="R20" i="42"/>
  <c r="R17" i="42"/>
  <c r="R16" i="42"/>
  <c r="R15" i="42"/>
  <c r="R9" i="42"/>
  <c r="R8" i="42"/>
  <c r="O28" i="42"/>
  <c r="O27" i="42"/>
  <c r="O24" i="42"/>
  <c r="O23" i="42"/>
  <c r="O22" i="42"/>
  <c r="O21" i="42"/>
  <c r="O20" i="42"/>
  <c r="O17" i="42"/>
  <c r="O16" i="42"/>
  <c r="O15" i="42"/>
  <c r="O9" i="42"/>
  <c r="O8" i="42"/>
  <c r="L28" i="42"/>
  <c r="L27" i="42"/>
  <c r="L23" i="42"/>
  <c r="L22" i="42"/>
  <c r="L21" i="42"/>
  <c r="L20" i="42"/>
  <c r="L18" i="42"/>
  <c r="L17" i="42"/>
  <c r="L16" i="42"/>
  <c r="L15" i="42"/>
  <c r="L9" i="42"/>
  <c r="L8" i="42"/>
  <c r="I28" i="42"/>
  <c r="I27" i="42"/>
  <c r="I23" i="42"/>
  <c r="I22" i="42"/>
  <c r="I21" i="42"/>
  <c r="I20" i="42"/>
  <c r="I18" i="42"/>
  <c r="I17" i="42"/>
  <c r="I16" i="42"/>
  <c r="I15" i="42"/>
  <c r="I9" i="42"/>
  <c r="I8" i="42"/>
  <c r="F15" i="42"/>
  <c r="F16" i="42"/>
  <c r="F17" i="42"/>
  <c r="F18" i="42"/>
  <c r="F20" i="42"/>
  <c r="F21" i="42"/>
  <c r="F22" i="42"/>
  <c r="F23" i="42"/>
  <c r="F27" i="42"/>
  <c r="F28" i="42"/>
  <c r="F9" i="42"/>
  <c r="I14" i="54" l="1"/>
  <c r="C14" i="54"/>
  <c r="F8" i="54"/>
  <c r="L2" i="54"/>
  <c r="F7" i="45" l="1"/>
  <c r="F8" i="42"/>
  <c r="E8" i="42"/>
  <c r="D8" i="42"/>
  <c r="L18" i="41"/>
  <c r="I18" i="41"/>
  <c r="F18" i="41"/>
  <c r="U8" i="41"/>
  <c r="R8" i="41"/>
  <c r="O8" i="41"/>
  <c r="L8" i="41"/>
  <c r="I8" i="41"/>
  <c r="F8" i="41"/>
  <c r="E8" i="41"/>
  <c r="D8" i="41"/>
  <c r="U21" i="40"/>
  <c r="R21" i="40"/>
  <c r="O21" i="40"/>
  <c r="L21" i="40"/>
  <c r="I21" i="40"/>
  <c r="F21" i="40"/>
  <c r="E21" i="40"/>
  <c r="D21" i="40"/>
  <c r="U20" i="40"/>
  <c r="R20" i="40"/>
  <c r="O20" i="40"/>
  <c r="L20" i="40"/>
  <c r="I20" i="40"/>
  <c r="F20" i="40"/>
  <c r="E20" i="40"/>
  <c r="D20" i="40"/>
  <c r="W19" i="40"/>
  <c r="W22" i="40" s="1"/>
  <c r="V19" i="40"/>
  <c r="V22" i="40" s="1"/>
  <c r="T19" i="40"/>
  <c r="T22" i="40" s="1"/>
  <c r="S19" i="40"/>
  <c r="S22" i="40" s="1"/>
  <c r="Q19" i="40"/>
  <c r="Q22" i="40" s="1"/>
  <c r="P19" i="40"/>
  <c r="P22" i="40" s="1"/>
  <c r="N19" i="40"/>
  <c r="N22" i="40" s="1"/>
  <c r="M19" i="40"/>
  <c r="M22" i="40" s="1"/>
  <c r="K19" i="40"/>
  <c r="K22" i="40" s="1"/>
  <c r="J19" i="40"/>
  <c r="J22" i="40" s="1"/>
  <c r="H19" i="40"/>
  <c r="H22" i="40" s="1"/>
  <c r="G19" i="40"/>
  <c r="G22" i="40" s="1"/>
  <c r="U17" i="40"/>
  <c r="R17" i="40"/>
  <c r="O17" i="40"/>
  <c r="L17" i="40"/>
  <c r="I17" i="40"/>
  <c r="F17" i="40"/>
  <c r="E17" i="40"/>
  <c r="D17" i="40"/>
  <c r="U15" i="40"/>
  <c r="R15" i="40"/>
  <c r="O15" i="40"/>
  <c r="L15" i="40"/>
  <c r="I15" i="40"/>
  <c r="F15" i="40"/>
  <c r="E15" i="40"/>
  <c r="D15" i="40"/>
  <c r="U13" i="40"/>
  <c r="R13" i="40"/>
  <c r="O13" i="40"/>
  <c r="L13" i="40"/>
  <c r="I13" i="40"/>
  <c r="F13" i="40"/>
  <c r="E13" i="40"/>
  <c r="D13" i="40"/>
  <c r="U11" i="40"/>
  <c r="R11" i="40"/>
  <c r="O11" i="40"/>
  <c r="L11" i="40"/>
  <c r="I11" i="40"/>
  <c r="F11" i="40"/>
  <c r="E11" i="40"/>
  <c r="D11" i="40"/>
  <c r="U9" i="40"/>
  <c r="R9" i="40"/>
  <c r="O9" i="40"/>
  <c r="L9" i="40"/>
  <c r="I9" i="40"/>
  <c r="F9" i="40"/>
  <c r="E9" i="40"/>
  <c r="D9" i="40"/>
  <c r="U8" i="40"/>
  <c r="R8" i="40"/>
  <c r="O8" i="40"/>
  <c r="L8" i="40"/>
  <c r="I8" i="40"/>
  <c r="F8" i="40"/>
  <c r="E8" i="40"/>
  <c r="D8" i="40"/>
  <c r="F23" i="40" l="1"/>
  <c r="K29" i="42"/>
  <c r="G29" i="42"/>
  <c r="N29" i="42"/>
  <c r="M29" i="42"/>
  <c r="J29" i="42"/>
  <c r="H29" i="42"/>
  <c r="C8" i="41"/>
  <c r="C9" i="40"/>
  <c r="C8" i="42"/>
  <c r="C13" i="40"/>
  <c r="C8" i="40"/>
  <c r="C11" i="40"/>
  <c r="C17" i="40"/>
  <c r="F19" i="40"/>
  <c r="L19" i="40"/>
  <c r="C15" i="40"/>
  <c r="O19" i="40"/>
  <c r="C20" i="40"/>
  <c r="C21" i="40"/>
  <c r="R19" i="40"/>
  <c r="E19" i="40"/>
  <c r="E29" i="41" s="1"/>
  <c r="D19" i="40"/>
  <c r="D29" i="41" s="1"/>
  <c r="I19" i="40"/>
  <c r="U19" i="40"/>
  <c r="E30" i="42" l="1"/>
  <c r="C30" i="41"/>
  <c r="C19" i="40"/>
</calcChain>
</file>

<file path=xl/sharedStrings.xml><?xml version="1.0" encoding="utf-8"?>
<sst xmlns="http://schemas.openxmlformats.org/spreadsheetml/2006/main" count="11134" uniqueCount="4432">
  <si>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</si>
  <si>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</si>
  <si>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</si>
  <si>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</si>
  <si>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</si>
  <si>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</si>
  <si>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</si>
  <si>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02</t>
  </si>
  <si>
    <t>03</t>
  </si>
  <si>
    <t>04</t>
  </si>
  <si>
    <t>05</t>
  </si>
  <si>
    <t>Fax:</t>
  </si>
  <si>
    <t>06</t>
  </si>
  <si>
    <t>07</t>
  </si>
  <si>
    <t>Dependencia:</t>
  </si>
  <si>
    <t>08</t>
  </si>
  <si>
    <t>09</t>
  </si>
  <si>
    <t>10</t>
  </si>
  <si>
    <t>Circuito Escolar:</t>
  </si>
  <si>
    <t>Firma:</t>
  </si>
  <si>
    <t>Institución:</t>
  </si>
  <si>
    <t>11</t>
  </si>
  <si>
    <t>12</t>
  </si>
  <si>
    <t>13</t>
  </si>
  <si>
    <t>Francés</t>
  </si>
  <si>
    <t>Asignatura</t>
  </si>
  <si>
    <t>Español</t>
  </si>
  <si>
    <t>Estudios Sociales</t>
  </si>
  <si>
    <t>Ciencias</t>
  </si>
  <si>
    <t>Matemática</t>
  </si>
  <si>
    <t>PROYECTOS DE EDUCACIÓN ABIERTA</t>
  </si>
  <si>
    <t>Alfabetización</t>
  </si>
  <si>
    <t>Educación Diversificada a Distancia</t>
  </si>
  <si>
    <t>Primaria por 
Suficiencia</t>
  </si>
  <si>
    <t>III Ciclo por
Suficiencia</t>
  </si>
  <si>
    <t>Bachillerato por
Madurez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</si>
  <si>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</si>
  <si>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</si>
  <si>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</si>
  <si>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</si>
  <si>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</si>
  <si>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</si>
  <si>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</si>
  <si>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</si>
  <si>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</si>
  <si>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</si>
  <si>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</si>
  <si>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</si>
  <si>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</si>
  <si>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</si>
  <si>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</si>
  <si>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</si>
  <si>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</si>
  <si>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</si>
  <si>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00003</t>
  </si>
  <si>
    <t>1</t>
  </si>
  <si>
    <t>SAN JOSE</t>
  </si>
  <si>
    <t>2</t>
  </si>
  <si>
    <t>00008</t>
  </si>
  <si>
    <t>00006</t>
  </si>
  <si>
    <t>DESAMPARADOS</t>
  </si>
  <si>
    <t>00928</t>
  </si>
  <si>
    <t>SAN MIGUEL</t>
  </si>
  <si>
    <t>00355</t>
  </si>
  <si>
    <t>00009</t>
  </si>
  <si>
    <t>00010</t>
  </si>
  <si>
    <t>00093</t>
  </si>
  <si>
    <t>00025</t>
  </si>
  <si>
    <t>00013</t>
  </si>
  <si>
    <t>00424</t>
  </si>
  <si>
    <t>00014</t>
  </si>
  <si>
    <t>3</t>
  </si>
  <si>
    <t>00015</t>
  </si>
  <si>
    <t>00017</t>
  </si>
  <si>
    <t>00019</t>
  </si>
  <si>
    <t>LOS ANGELES</t>
  </si>
  <si>
    <t>00020</t>
  </si>
  <si>
    <t>00023</t>
  </si>
  <si>
    <t>00024</t>
  </si>
  <si>
    <t>00026</t>
  </si>
  <si>
    <t>00027</t>
  </si>
  <si>
    <t>OCCIDENTE</t>
  </si>
  <si>
    <t>ALAJUELA</t>
  </si>
  <si>
    <t>SAN JORGE</t>
  </si>
  <si>
    <t>00028</t>
  </si>
  <si>
    <t>LIMON</t>
  </si>
  <si>
    <t>7</t>
  </si>
  <si>
    <t>RIO BLANCO</t>
  </si>
  <si>
    <t>00029</t>
  </si>
  <si>
    <t>18</t>
  </si>
  <si>
    <t>ZAPOTE</t>
  </si>
  <si>
    <t>00031</t>
  </si>
  <si>
    <t>00032</t>
  </si>
  <si>
    <t>00033</t>
  </si>
  <si>
    <t>00034</t>
  </si>
  <si>
    <t>00035</t>
  </si>
  <si>
    <t>00037</t>
  </si>
  <si>
    <t>00038</t>
  </si>
  <si>
    <t>00049</t>
  </si>
  <si>
    <t>00265</t>
  </si>
  <si>
    <t>00041</t>
  </si>
  <si>
    <t>00052</t>
  </si>
  <si>
    <t>COTO</t>
  </si>
  <si>
    <t>6</t>
  </si>
  <si>
    <t>PUNTARENAS</t>
  </si>
  <si>
    <t>GOLFITO</t>
  </si>
  <si>
    <t>00047</t>
  </si>
  <si>
    <t>00070</t>
  </si>
  <si>
    <t>00342</t>
  </si>
  <si>
    <t>00048</t>
  </si>
  <si>
    <t>00050</t>
  </si>
  <si>
    <t>SAN RAFAEL</t>
  </si>
  <si>
    <t>00051</t>
  </si>
  <si>
    <t>00071</t>
  </si>
  <si>
    <t>00379</t>
  </si>
  <si>
    <t>00073</t>
  </si>
  <si>
    <t>00805</t>
  </si>
  <si>
    <t>SAN JUAN</t>
  </si>
  <si>
    <t>00068</t>
  </si>
  <si>
    <t>00276</t>
  </si>
  <si>
    <t>00054</t>
  </si>
  <si>
    <t>00067</t>
  </si>
  <si>
    <t>00055</t>
  </si>
  <si>
    <t>00074</t>
  </si>
  <si>
    <t>00418</t>
  </si>
  <si>
    <t>00056</t>
  </si>
  <si>
    <t>00057</t>
  </si>
  <si>
    <t>00058</t>
  </si>
  <si>
    <t>00059</t>
  </si>
  <si>
    <t>MARVIN JAEN GUZMAN</t>
  </si>
  <si>
    <t>00061</t>
  </si>
  <si>
    <t>00842</t>
  </si>
  <si>
    <t>00062</t>
  </si>
  <si>
    <t>00063</t>
  </si>
  <si>
    <t>15</t>
  </si>
  <si>
    <t>00065</t>
  </si>
  <si>
    <t>SARAPIQUI</t>
  </si>
  <si>
    <t>4</t>
  </si>
  <si>
    <t>HEREDIA</t>
  </si>
  <si>
    <t>KATIRA</t>
  </si>
  <si>
    <t>00069</t>
  </si>
  <si>
    <t>PAVAS</t>
  </si>
  <si>
    <t>SAN CARLOS</t>
  </si>
  <si>
    <t>14</t>
  </si>
  <si>
    <t>LOS CHILES</t>
  </si>
  <si>
    <t>00072</t>
  </si>
  <si>
    <t>00095</t>
  </si>
  <si>
    <t>00275</t>
  </si>
  <si>
    <t>00075</t>
  </si>
  <si>
    <t>SANTA CRUZ</t>
  </si>
  <si>
    <t>5</t>
  </si>
  <si>
    <t>00744</t>
  </si>
  <si>
    <t>CARTAGO</t>
  </si>
  <si>
    <t>LA UNION</t>
  </si>
  <si>
    <t>SAN ANTONIO</t>
  </si>
  <si>
    <t>00107</t>
  </si>
  <si>
    <t>00078</t>
  </si>
  <si>
    <t>FLORENCIA</t>
  </si>
  <si>
    <t>00079</t>
  </si>
  <si>
    <t>00080</t>
  </si>
  <si>
    <t>SAN FELIPE</t>
  </si>
  <si>
    <t>SAN ISIDRO</t>
  </si>
  <si>
    <t>00104</t>
  </si>
  <si>
    <t>00370</t>
  </si>
  <si>
    <t>00286</t>
  </si>
  <si>
    <t>00109</t>
  </si>
  <si>
    <t>00380</t>
  </si>
  <si>
    <t>00087</t>
  </si>
  <si>
    <t>JORGE DEBRAVO</t>
  </si>
  <si>
    <t>00464</t>
  </si>
  <si>
    <t>00088</t>
  </si>
  <si>
    <t>00535</t>
  </si>
  <si>
    <t>00089</t>
  </si>
  <si>
    <t>00090</t>
  </si>
  <si>
    <t>00463</t>
  </si>
  <si>
    <t>00092</t>
  </si>
  <si>
    <t>00094</t>
  </si>
  <si>
    <t>00133</t>
  </si>
  <si>
    <t>00125</t>
  </si>
  <si>
    <t>00856</t>
  </si>
  <si>
    <t>00096</t>
  </si>
  <si>
    <t>SAN RAFAEL ARRIBA</t>
  </si>
  <si>
    <t>00267</t>
  </si>
  <si>
    <t>00097</t>
  </si>
  <si>
    <t>00098</t>
  </si>
  <si>
    <t>00126</t>
  </si>
  <si>
    <t>00099</t>
  </si>
  <si>
    <t>00100</t>
  </si>
  <si>
    <t>SAN JUAN DE DIOS</t>
  </si>
  <si>
    <t>00101</t>
  </si>
  <si>
    <t>00747</t>
  </si>
  <si>
    <t>CARLOS CORRALES HERRERA</t>
  </si>
  <si>
    <t>00273</t>
  </si>
  <si>
    <t>00103</t>
  </si>
  <si>
    <t>00106</t>
  </si>
  <si>
    <t>SANTA ANA</t>
  </si>
  <si>
    <t>00108</t>
  </si>
  <si>
    <t>00845</t>
  </si>
  <si>
    <t>00150</t>
  </si>
  <si>
    <t>00111</t>
  </si>
  <si>
    <t>PURISCAL</t>
  </si>
  <si>
    <t>00113</t>
  </si>
  <si>
    <t>00442</t>
  </si>
  <si>
    <t>00151</t>
  </si>
  <si>
    <t>00237</t>
  </si>
  <si>
    <t>00814</t>
  </si>
  <si>
    <t>00157</t>
  </si>
  <si>
    <t>00154</t>
  </si>
  <si>
    <t>00120</t>
  </si>
  <si>
    <t>00156</t>
  </si>
  <si>
    <t>00381</t>
  </si>
  <si>
    <t>00158</t>
  </si>
  <si>
    <t>00153</t>
  </si>
  <si>
    <t>00155</t>
  </si>
  <si>
    <t>00152</t>
  </si>
  <si>
    <t>00127</t>
  </si>
  <si>
    <t>00131</t>
  </si>
  <si>
    <t>00169</t>
  </si>
  <si>
    <t>00135</t>
  </si>
  <si>
    <t>GRAVILIAS</t>
  </si>
  <si>
    <t>00136</t>
  </si>
  <si>
    <t>00174</t>
  </si>
  <si>
    <t>00139</t>
  </si>
  <si>
    <t>00140</t>
  </si>
  <si>
    <t>00141</t>
  </si>
  <si>
    <t>SAN JERONIMO</t>
  </si>
  <si>
    <t>00142</t>
  </si>
  <si>
    <t>00218</t>
  </si>
  <si>
    <t>00143</t>
  </si>
  <si>
    <t>00145</t>
  </si>
  <si>
    <t>00180</t>
  </si>
  <si>
    <t>00356</t>
  </si>
  <si>
    <t>00147</t>
  </si>
  <si>
    <t>CORRALILLO</t>
  </si>
  <si>
    <t>FRAILES</t>
  </si>
  <si>
    <t>LLANO BONITO</t>
  </si>
  <si>
    <t>00178</t>
  </si>
  <si>
    <t>00161</t>
  </si>
  <si>
    <t>00182</t>
  </si>
  <si>
    <t>00244</t>
  </si>
  <si>
    <t>00163</t>
  </si>
  <si>
    <t>00164</t>
  </si>
  <si>
    <t>SAN GABRIEL</t>
  </si>
  <si>
    <t>00166</t>
  </si>
  <si>
    <t>SAN FRANCISCO</t>
  </si>
  <si>
    <t>VUELTA DE JORCO</t>
  </si>
  <si>
    <t>00849</t>
  </si>
  <si>
    <t>SANTA TERESITA</t>
  </si>
  <si>
    <t>00185</t>
  </si>
  <si>
    <t>LOS SANTOS</t>
  </si>
  <si>
    <t>00186</t>
  </si>
  <si>
    <t>00184</t>
  </si>
  <si>
    <t>00378</t>
  </si>
  <si>
    <t>00296</t>
  </si>
  <si>
    <t>MADRE DEL DIVINO PASTOR</t>
  </si>
  <si>
    <t>00207</t>
  </si>
  <si>
    <t>00210</t>
  </si>
  <si>
    <t>00220</t>
  </si>
  <si>
    <t>SANTIAGO</t>
  </si>
  <si>
    <t>00205</t>
  </si>
  <si>
    <t>00441</t>
  </si>
  <si>
    <t>00536</t>
  </si>
  <si>
    <t>MARIO VARGAS PEREZ</t>
  </si>
  <si>
    <t>CASCAJAL</t>
  </si>
  <si>
    <t>DULCE NOMBRE</t>
  </si>
  <si>
    <t>00371</t>
  </si>
  <si>
    <t>00219</t>
  </si>
  <si>
    <t>SAN PEDRO</t>
  </si>
  <si>
    <t>GRECIA</t>
  </si>
  <si>
    <t>01038</t>
  </si>
  <si>
    <t>00222</t>
  </si>
  <si>
    <t>SAN VICENTE</t>
  </si>
  <si>
    <t>00224</t>
  </si>
  <si>
    <t>00225</t>
  </si>
  <si>
    <t>00229</t>
  </si>
  <si>
    <t>MARIA INMACULADA</t>
  </si>
  <si>
    <t>00230</t>
  </si>
  <si>
    <t>00234</t>
  </si>
  <si>
    <t>00231</t>
  </si>
  <si>
    <t>00236</t>
  </si>
  <si>
    <t>00235</t>
  </si>
  <si>
    <t>00750</t>
  </si>
  <si>
    <t>00761</t>
  </si>
  <si>
    <t>00759</t>
  </si>
  <si>
    <t>00240</t>
  </si>
  <si>
    <t>00757</t>
  </si>
  <si>
    <t>00241</t>
  </si>
  <si>
    <t>00243</t>
  </si>
  <si>
    <t>00754</t>
  </si>
  <si>
    <t>00246</t>
  </si>
  <si>
    <t>00247</t>
  </si>
  <si>
    <t>LA CRUZ</t>
  </si>
  <si>
    <t>00758</t>
  </si>
  <si>
    <t>00249</t>
  </si>
  <si>
    <t>00762</t>
  </si>
  <si>
    <t>00251</t>
  </si>
  <si>
    <t>00252</t>
  </si>
  <si>
    <t>00253</t>
  </si>
  <si>
    <t>00254</t>
  </si>
  <si>
    <t>00255</t>
  </si>
  <si>
    <t>00770</t>
  </si>
  <si>
    <t>SABANILLAS</t>
  </si>
  <si>
    <t>00257</t>
  </si>
  <si>
    <t>00768</t>
  </si>
  <si>
    <t>00258</t>
  </si>
  <si>
    <t>00259</t>
  </si>
  <si>
    <t>00260</t>
  </si>
  <si>
    <t>00971</t>
  </si>
  <si>
    <t>00261</t>
  </si>
  <si>
    <t>00262</t>
  </si>
  <si>
    <t>00263</t>
  </si>
  <si>
    <t>00264</t>
  </si>
  <si>
    <t>00765</t>
  </si>
  <si>
    <t>00268</t>
  </si>
  <si>
    <t>00270</t>
  </si>
  <si>
    <t>00766</t>
  </si>
  <si>
    <t>00769</t>
  </si>
  <si>
    <t>00279</t>
  </si>
  <si>
    <t>00281</t>
  </si>
  <si>
    <t>00282</t>
  </si>
  <si>
    <t>00283</t>
  </si>
  <si>
    <t>00465</t>
  </si>
  <si>
    <t>00284</t>
  </si>
  <si>
    <t>00411</t>
  </si>
  <si>
    <t>00285</t>
  </si>
  <si>
    <t>00811</t>
  </si>
  <si>
    <t>00289</t>
  </si>
  <si>
    <t>00291</t>
  </si>
  <si>
    <t>00422</t>
  </si>
  <si>
    <t>00292</t>
  </si>
  <si>
    <t>00828</t>
  </si>
  <si>
    <t>00294</t>
  </si>
  <si>
    <t>00475</t>
  </si>
  <si>
    <t>00547</t>
  </si>
  <si>
    <t>00297</t>
  </si>
  <si>
    <t>00720</t>
  </si>
  <si>
    <t>00299</t>
  </si>
  <si>
    <t>00300</t>
  </si>
  <si>
    <t>LIBERIA</t>
  </si>
  <si>
    <t>BAGACES</t>
  </si>
  <si>
    <t>00546</t>
  </si>
  <si>
    <t>00889</t>
  </si>
  <si>
    <t>00395</t>
  </si>
  <si>
    <t>00802</t>
  </si>
  <si>
    <t>00927</t>
  </si>
  <si>
    <t>16</t>
  </si>
  <si>
    <t>00542</t>
  </si>
  <si>
    <t>00543</t>
  </si>
  <si>
    <t>00718</t>
  </si>
  <si>
    <t>00721</t>
  </si>
  <si>
    <t>00509</t>
  </si>
  <si>
    <t>00732</t>
  </si>
  <si>
    <t>01059</t>
  </si>
  <si>
    <t>00332</t>
  </si>
  <si>
    <t>00333</t>
  </si>
  <si>
    <t>00334</t>
  </si>
  <si>
    <t>00454</t>
  </si>
  <si>
    <t>00336</t>
  </si>
  <si>
    <t>00339</t>
  </si>
  <si>
    <t>00722</t>
  </si>
  <si>
    <t>00340</t>
  </si>
  <si>
    <t>01057</t>
  </si>
  <si>
    <t>BARBACOAS</t>
  </si>
  <si>
    <t>00874</t>
  </si>
  <si>
    <t>00890</t>
  </si>
  <si>
    <t>00455</t>
  </si>
  <si>
    <t>00344</t>
  </si>
  <si>
    <t>00440</t>
  </si>
  <si>
    <t>00532</t>
  </si>
  <si>
    <t>00346</t>
  </si>
  <si>
    <t>PICAGRES</t>
  </si>
  <si>
    <t>00347</t>
  </si>
  <si>
    <t>00539</t>
  </si>
  <si>
    <t>00348</t>
  </si>
  <si>
    <t>01083</t>
  </si>
  <si>
    <t>00349</t>
  </si>
  <si>
    <t>00350</t>
  </si>
  <si>
    <t>00352</t>
  </si>
  <si>
    <t>00354</t>
  </si>
  <si>
    <t>COLON</t>
  </si>
  <si>
    <t>00358</t>
  </si>
  <si>
    <t>01084</t>
  </si>
  <si>
    <t>00359</t>
  </si>
  <si>
    <t>TABARCIA</t>
  </si>
  <si>
    <t>00729</t>
  </si>
  <si>
    <t>00360</t>
  </si>
  <si>
    <t>00892</t>
  </si>
  <si>
    <t>00756</t>
  </si>
  <si>
    <t>00362</t>
  </si>
  <si>
    <t>JARIS</t>
  </si>
  <si>
    <t>00727</t>
  </si>
  <si>
    <t>00363</t>
  </si>
  <si>
    <t>00364</t>
  </si>
  <si>
    <t>00725</t>
  </si>
  <si>
    <t>00365</t>
  </si>
  <si>
    <t>01085</t>
  </si>
  <si>
    <t>00366</t>
  </si>
  <si>
    <t>GUAYABO</t>
  </si>
  <si>
    <t>00728</t>
  </si>
  <si>
    <t>00367</t>
  </si>
  <si>
    <t>00893</t>
  </si>
  <si>
    <t>00368</t>
  </si>
  <si>
    <t>00677</t>
  </si>
  <si>
    <t>00369</t>
  </si>
  <si>
    <t>SAN PABLO</t>
  </si>
  <si>
    <t>00510</t>
  </si>
  <si>
    <t>00372</t>
  </si>
  <si>
    <t>00373</t>
  </si>
  <si>
    <t>00374</t>
  </si>
  <si>
    <t>00375</t>
  </si>
  <si>
    <t>00376</t>
  </si>
  <si>
    <t>00719</t>
  </si>
  <si>
    <t>00377</t>
  </si>
  <si>
    <t>01067</t>
  </si>
  <si>
    <t>01076</t>
  </si>
  <si>
    <t>01068</t>
  </si>
  <si>
    <t>00382</t>
  </si>
  <si>
    <t>00385</t>
  </si>
  <si>
    <t>01070</t>
  </si>
  <si>
    <t>00388</t>
  </si>
  <si>
    <t>01065</t>
  </si>
  <si>
    <t>00391</t>
  </si>
  <si>
    <t>01071</t>
  </si>
  <si>
    <t>00392</t>
  </si>
  <si>
    <t>01062</t>
  </si>
  <si>
    <t>00394</t>
  </si>
  <si>
    <t>DELICIAS</t>
  </si>
  <si>
    <t>00397</t>
  </si>
  <si>
    <t>01072</t>
  </si>
  <si>
    <t>00398</t>
  </si>
  <si>
    <t>01069</t>
  </si>
  <si>
    <t>00400</t>
  </si>
  <si>
    <t>00401</t>
  </si>
  <si>
    <t>00402</t>
  </si>
  <si>
    <t>00403</t>
  </si>
  <si>
    <t>01066</t>
  </si>
  <si>
    <t>00404</t>
  </si>
  <si>
    <t>01064</t>
  </si>
  <si>
    <t>00405</t>
  </si>
  <si>
    <t>PEREZ ZELEDON</t>
  </si>
  <si>
    <t>19</t>
  </si>
  <si>
    <t>00406</t>
  </si>
  <si>
    <t>00407</t>
  </si>
  <si>
    <t>00408</t>
  </si>
  <si>
    <t>00409</t>
  </si>
  <si>
    <t>01036</t>
  </si>
  <si>
    <t>00410</t>
  </si>
  <si>
    <t>00412</t>
  </si>
  <si>
    <t>00450</t>
  </si>
  <si>
    <t>00413</t>
  </si>
  <si>
    <t>00414</t>
  </si>
  <si>
    <t>00416</t>
  </si>
  <si>
    <t>00417</t>
  </si>
  <si>
    <t>SANTA ROSA</t>
  </si>
  <si>
    <t>00420</t>
  </si>
  <si>
    <t>00421</t>
  </si>
  <si>
    <t>00423</t>
  </si>
  <si>
    <t>SAVEGRE</t>
  </si>
  <si>
    <t>SAN MARCOS</t>
  </si>
  <si>
    <t>00428</t>
  </si>
  <si>
    <t>00429</t>
  </si>
  <si>
    <t>00431</t>
  </si>
  <si>
    <t>00432</t>
  </si>
  <si>
    <t>00433</t>
  </si>
  <si>
    <t>00436</t>
  </si>
  <si>
    <t>00439</t>
  </si>
  <si>
    <t>00443</t>
  </si>
  <si>
    <t>00444</t>
  </si>
  <si>
    <t>00668</t>
  </si>
  <si>
    <t>00447</t>
  </si>
  <si>
    <t>00449</t>
  </si>
  <si>
    <t>00676</t>
  </si>
  <si>
    <t>00451</t>
  </si>
  <si>
    <t>00673</t>
  </si>
  <si>
    <t>00452</t>
  </si>
  <si>
    <t>00453</t>
  </si>
  <si>
    <t>00670</t>
  </si>
  <si>
    <t>00671</t>
  </si>
  <si>
    <t>00457</t>
  </si>
  <si>
    <t>00458</t>
  </si>
  <si>
    <t>00672</t>
  </si>
  <si>
    <t>00460</t>
  </si>
  <si>
    <t>00461</t>
  </si>
  <si>
    <t>00462</t>
  </si>
  <si>
    <t>00466</t>
  </si>
  <si>
    <t>00681</t>
  </si>
  <si>
    <t>00467</t>
  </si>
  <si>
    <t>00682</t>
  </si>
  <si>
    <t>00468</t>
  </si>
  <si>
    <t>00684</t>
  </si>
  <si>
    <t>00469</t>
  </si>
  <si>
    <t>00470</t>
  </si>
  <si>
    <t>00472</t>
  </si>
  <si>
    <t>00476</t>
  </si>
  <si>
    <t>00680</t>
  </si>
  <si>
    <t>00477</t>
  </si>
  <si>
    <t>AGUIRRE</t>
  </si>
  <si>
    <t>00478</t>
  </si>
  <si>
    <t>00479</t>
  </si>
  <si>
    <t>EL ROBLE</t>
  </si>
  <si>
    <t>00482</t>
  </si>
  <si>
    <t>00483</t>
  </si>
  <si>
    <t>00484</t>
  </si>
  <si>
    <t>00485</t>
  </si>
  <si>
    <t>00486</t>
  </si>
  <si>
    <t>SAN LORENZO</t>
  </si>
  <si>
    <t>00487</t>
  </si>
  <si>
    <t>00488</t>
  </si>
  <si>
    <t>00489</t>
  </si>
  <si>
    <t>00490</t>
  </si>
  <si>
    <t>00683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</si>
  <si>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</si>
  <si>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</si>
  <si>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</si>
  <si>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</si>
  <si>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</si>
  <si>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</si>
  <si>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</si>
  <si>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</si>
  <si>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</si>
  <si>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00687</t>
  </si>
  <si>
    <t>00500</t>
  </si>
  <si>
    <t>00501</t>
  </si>
  <si>
    <t>00502</t>
  </si>
  <si>
    <t>00503</t>
  </si>
  <si>
    <t>PALMARES</t>
  </si>
  <si>
    <t>00505</t>
  </si>
  <si>
    <t>00506</t>
  </si>
  <si>
    <t>00507</t>
  </si>
  <si>
    <t>00508</t>
  </si>
  <si>
    <t>SAN GERARDO</t>
  </si>
  <si>
    <t>00512</t>
  </si>
  <si>
    <t>00513</t>
  </si>
  <si>
    <t>00514</t>
  </si>
  <si>
    <t>00515</t>
  </si>
  <si>
    <t>00516</t>
  </si>
  <si>
    <t>00517</t>
  </si>
  <si>
    <t>00521</t>
  </si>
  <si>
    <t>00688</t>
  </si>
  <si>
    <t>00689</t>
  </si>
  <si>
    <t>00523</t>
  </si>
  <si>
    <t>00525</t>
  </si>
  <si>
    <t>00552</t>
  </si>
  <si>
    <t>00527</t>
  </si>
  <si>
    <t>00528</t>
  </si>
  <si>
    <t>00529</t>
  </si>
  <si>
    <t>00691</t>
  </si>
  <si>
    <t>00530</t>
  </si>
  <si>
    <t>TAMBOR</t>
  </si>
  <si>
    <t>00531</t>
  </si>
  <si>
    <t>MONTECARLO</t>
  </si>
  <si>
    <t>00533</t>
  </si>
  <si>
    <t>00534</t>
  </si>
  <si>
    <t>00538</t>
  </si>
  <si>
    <t>00544</t>
  </si>
  <si>
    <t>SANTA CECILIA</t>
  </si>
  <si>
    <t>00548</t>
  </si>
  <si>
    <t>00550</t>
  </si>
  <si>
    <t>SANTO DOMINGO</t>
  </si>
  <si>
    <t>00554</t>
  </si>
  <si>
    <t>00555</t>
  </si>
  <si>
    <t>00556</t>
  </si>
  <si>
    <t>00557</t>
  </si>
  <si>
    <t>00695</t>
  </si>
  <si>
    <t>00694</t>
  </si>
  <si>
    <t>00559</t>
  </si>
  <si>
    <t>00560</t>
  </si>
  <si>
    <t>00561</t>
  </si>
  <si>
    <t>00562</t>
  </si>
  <si>
    <t>00564</t>
  </si>
  <si>
    <t>00565</t>
  </si>
  <si>
    <t>00697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</si>
  <si>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</si>
  <si>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</si>
  <si>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</si>
  <si>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</si>
  <si>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</si>
  <si>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</si>
  <si>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</si>
  <si>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</si>
  <si>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BUENOS AIRES</t>
  </si>
  <si>
    <t>00574</t>
  </si>
  <si>
    <t>00576</t>
  </si>
  <si>
    <t>00577</t>
  </si>
  <si>
    <t>00578</t>
  </si>
  <si>
    <t>00579</t>
  </si>
  <si>
    <t>00580</t>
  </si>
  <si>
    <t>00581</t>
  </si>
  <si>
    <t>00583</t>
  </si>
  <si>
    <t>00584</t>
  </si>
  <si>
    <t>00585</t>
  </si>
  <si>
    <t>00587</t>
  </si>
  <si>
    <t>00589</t>
  </si>
  <si>
    <t>00590</t>
  </si>
  <si>
    <t>00602</t>
  </si>
  <si>
    <t>00604</t>
  </si>
  <si>
    <t>00607</t>
  </si>
  <si>
    <t>00610</t>
  </si>
  <si>
    <t>00611</t>
  </si>
  <si>
    <t>POTRERO GRANDE</t>
  </si>
  <si>
    <t>00614</t>
  </si>
  <si>
    <t>00615</t>
  </si>
  <si>
    <t>00616</t>
  </si>
  <si>
    <t>00617</t>
  </si>
  <si>
    <t>00618</t>
  </si>
  <si>
    <t>00620</t>
  </si>
  <si>
    <t>00621</t>
  </si>
  <si>
    <t>00623</t>
  </si>
  <si>
    <t>00624</t>
  </si>
  <si>
    <t>00626</t>
  </si>
  <si>
    <t>00627</t>
  </si>
  <si>
    <t>00628</t>
  </si>
  <si>
    <t>00630</t>
  </si>
  <si>
    <t>CAÑAS</t>
  </si>
  <si>
    <t>00632</t>
  </si>
  <si>
    <t>00633</t>
  </si>
  <si>
    <t>00635</t>
  </si>
  <si>
    <t>00637</t>
  </si>
  <si>
    <t>00639</t>
  </si>
  <si>
    <t>00640</t>
  </si>
  <si>
    <t>00641</t>
  </si>
  <si>
    <t>00642</t>
  </si>
  <si>
    <t>00643</t>
  </si>
  <si>
    <t>00644</t>
  </si>
  <si>
    <t>00645</t>
  </si>
  <si>
    <t>BORUCA</t>
  </si>
  <si>
    <t>00646</t>
  </si>
  <si>
    <t>00649</t>
  </si>
  <si>
    <t>00650</t>
  </si>
  <si>
    <t>00651</t>
  </si>
  <si>
    <t>00652</t>
  </si>
  <si>
    <t>00653</t>
  </si>
  <si>
    <t>00654</t>
  </si>
  <si>
    <t>00656</t>
  </si>
  <si>
    <t>00658</t>
  </si>
  <si>
    <t>00659</t>
  </si>
  <si>
    <t>00660</t>
  </si>
  <si>
    <t>00662</t>
  </si>
  <si>
    <t>00663</t>
  </si>
  <si>
    <t>00664</t>
  </si>
  <si>
    <t>00665</t>
  </si>
  <si>
    <t>COLORADO</t>
  </si>
  <si>
    <t>00693</t>
  </si>
  <si>
    <t>00924</t>
  </si>
  <si>
    <t>00692</t>
  </si>
  <si>
    <t>PAVON</t>
  </si>
  <si>
    <t>00698</t>
  </si>
  <si>
    <t>00699</t>
  </si>
  <si>
    <t>00701</t>
  </si>
  <si>
    <t>00702</t>
  </si>
  <si>
    <t>00703</t>
  </si>
  <si>
    <t>COLINAS</t>
  </si>
  <si>
    <t>00704</t>
  </si>
  <si>
    <t>00705</t>
  </si>
  <si>
    <t>00925</t>
  </si>
  <si>
    <t>00706</t>
  </si>
  <si>
    <t>00707</t>
  </si>
  <si>
    <t>00713</t>
  </si>
  <si>
    <t>LA VIRGEN</t>
  </si>
  <si>
    <t>00717</t>
  </si>
  <si>
    <t>CARRIZAL</t>
  </si>
  <si>
    <t>00733</t>
  </si>
  <si>
    <t>00735</t>
  </si>
  <si>
    <t>00736</t>
  </si>
  <si>
    <t>00737</t>
  </si>
  <si>
    <t>00738</t>
  </si>
  <si>
    <t>00740</t>
  </si>
  <si>
    <t>00742</t>
  </si>
  <si>
    <t>00743</t>
  </si>
  <si>
    <t>00772</t>
  </si>
  <si>
    <t>TURRUCARES</t>
  </si>
  <si>
    <t>00773</t>
  </si>
  <si>
    <t>00775</t>
  </si>
  <si>
    <t>00776</t>
  </si>
  <si>
    <t>00777</t>
  </si>
  <si>
    <t>00778</t>
  </si>
  <si>
    <t>00780</t>
  </si>
  <si>
    <t>00781</t>
  </si>
  <si>
    <t>00782</t>
  </si>
  <si>
    <t>00783</t>
  </si>
  <si>
    <t>SANTA RITA</t>
  </si>
  <si>
    <t>00786</t>
  </si>
  <si>
    <t>00787</t>
  </si>
  <si>
    <t>SAN ROQUE</t>
  </si>
  <si>
    <t>00789</t>
  </si>
  <si>
    <t>00804</t>
  </si>
  <si>
    <t>00790</t>
  </si>
  <si>
    <t>00792</t>
  </si>
  <si>
    <t>00795</t>
  </si>
  <si>
    <t>00796</t>
  </si>
  <si>
    <t>00797</t>
  </si>
  <si>
    <t>00799</t>
  </si>
  <si>
    <t>00803</t>
  </si>
  <si>
    <t>00808</t>
  </si>
  <si>
    <t>00809</t>
  </si>
  <si>
    <t>00810</t>
  </si>
  <si>
    <t>00813</t>
  </si>
  <si>
    <t>00815</t>
  </si>
  <si>
    <t>00820</t>
  </si>
  <si>
    <t>00837</t>
  </si>
  <si>
    <t>TARCOLES</t>
  </si>
  <si>
    <t>00824</t>
  </si>
  <si>
    <t>00825</t>
  </si>
  <si>
    <t>00826</t>
  </si>
  <si>
    <t>00829</t>
  </si>
  <si>
    <t>HACIENDA VIEJA</t>
  </si>
  <si>
    <t>LABRADOR</t>
  </si>
  <si>
    <t>00834</t>
  </si>
  <si>
    <t>00835</t>
  </si>
  <si>
    <t>00836</t>
  </si>
  <si>
    <t>00839</t>
  </si>
  <si>
    <t>00841</t>
  </si>
  <si>
    <t>00843</t>
  </si>
  <si>
    <t>00844</t>
  </si>
  <si>
    <t>00846</t>
  </si>
  <si>
    <t>00847</t>
  </si>
  <si>
    <t>00848</t>
  </si>
  <si>
    <t>00850</t>
  </si>
  <si>
    <t>00851</t>
  </si>
  <si>
    <t>00852</t>
  </si>
  <si>
    <t>ATENAS</t>
  </si>
  <si>
    <t>00854</t>
  </si>
  <si>
    <t>00857</t>
  </si>
  <si>
    <t>00858</t>
  </si>
  <si>
    <t>00859</t>
  </si>
  <si>
    <t>00862</t>
  </si>
  <si>
    <t>00864</t>
  </si>
  <si>
    <t>00866</t>
  </si>
  <si>
    <t>00868</t>
  </si>
  <si>
    <t>00869</t>
  </si>
  <si>
    <t>00870</t>
  </si>
  <si>
    <t>00871</t>
  </si>
  <si>
    <t>00872</t>
  </si>
  <si>
    <t>00873</t>
  </si>
  <si>
    <t>00877</t>
  </si>
  <si>
    <t>00878</t>
  </si>
  <si>
    <t>00879</t>
  </si>
  <si>
    <t>00881</t>
  </si>
  <si>
    <t>00969</t>
  </si>
  <si>
    <t>00884</t>
  </si>
  <si>
    <t>00885</t>
  </si>
  <si>
    <t>00886</t>
  </si>
  <si>
    <t>00887</t>
  </si>
  <si>
    <t>00888</t>
  </si>
  <si>
    <t>VALLE AZUL</t>
  </si>
  <si>
    <t>00896</t>
  </si>
  <si>
    <t>00897</t>
  </si>
  <si>
    <t>00898</t>
  </si>
  <si>
    <t>00900</t>
  </si>
  <si>
    <t>00901</t>
  </si>
  <si>
    <t>00902</t>
  </si>
  <si>
    <t>01086</t>
  </si>
  <si>
    <t>01087</t>
  </si>
  <si>
    <t>00929</t>
  </si>
  <si>
    <t>TORO AMARILLO</t>
  </si>
  <si>
    <t>CANDELARIA</t>
  </si>
  <si>
    <t>01033</t>
  </si>
  <si>
    <t>00970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</si>
  <si>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</si>
  <si>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</si>
  <si>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</si>
  <si>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</si>
  <si>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</si>
  <si>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</si>
  <si>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</si>
  <si>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</si>
  <si>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</si>
  <si>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</si>
  <si>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VENECIA</t>
  </si>
  <si>
    <t>RIO CUARTO</t>
  </si>
  <si>
    <t>01022</t>
  </si>
  <si>
    <t>01023</t>
  </si>
  <si>
    <t>01024</t>
  </si>
  <si>
    <t>01025</t>
  </si>
  <si>
    <t>01026</t>
  </si>
  <si>
    <t>01027</t>
  </si>
  <si>
    <t>01028</t>
  </si>
  <si>
    <t>01032</t>
  </si>
  <si>
    <t>01034</t>
  </si>
  <si>
    <t>01035</t>
  </si>
  <si>
    <t>01055</t>
  </si>
  <si>
    <t>01060</t>
  </si>
  <si>
    <t>AGUAS ZARCAS</t>
  </si>
  <si>
    <t>01063</t>
  </si>
  <si>
    <t>PALMERA</t>
  </si>
  <si>
    <t>01077</t>
  </si>
  <si>
    <t>01078</t>
  </si>
  <si>
    <t>01080</t>
  </si>
  <si>
    <t>01081</t>
  </si>
  <si>
    <t>QUEBRADA GRANDE</t>
  </si>
  <si>
    <t>TILARAN</t>
  </si>
  <si>
    <t>SAN DIEGO</t>
  </si>
  <si>
    <t>SAN JOAQUIN</t>
  </si>
  <si>
    <t>SAN ANDRES</t>
  </si>
  <si>
    <t>SAN VITO</t>
  </si>
  <si>
    <t>PARAISO</t>
  </si>
  <si>
    <t>SIQUIRRES</t>
  </si>
  <si>
    <t>GUAPILES</t>
  </si>
  <si>
    <t>PUERTO VIEJO</t>
  </si>
  <si>
    <t>20</t>
  </si>
  <si>
    <t>LEON CORTES</t>
  </si>
  <si>
    <t>17</t>
  </si>
  <si>
    <t>OCCIDENTAL</t>
  </si>
  <si>
    <t>AGUA CALIENTE</t>
  </si>
  <si>
    <t>TOBOSI</t>
  </si>
  <si>
    <t>MARCIA AGUILAR VALVERDE</t>
  </si>
  <si>
    <t>COT</t>
  </si>
  <si>
    <t>TIERRA BLANCA</t>
  </si>
  <si>
    <t>CACHI</t>
  </si>
  <si>
    <t>TURRIALBA</t>
  </si>
  <si>
    <t>JIMENEZ</t>
  </si>
  <si>
    <t>JUAN VIÑAS</t>
  </si>
  <si>
    <t>TRES EQUIS</t>
  </si>
  <si>
    <t>SANTA BARBARA</t>
  </si>
  <si>
    <t>BELEN</t>
  </si>
  <si>
    <t>BARVA</t>
  </si>
  <si>
    <t>HERIBERTO AGUILAR SANCHEZ</t>
  </si>
  <si>
    <t>AGUAS CLARAS</t>
  </si>
  <si>
    <t>DOS RIOS</t>
  </si>
  <si>
    <t>CUAJINIQUIL</t>
  </si>
  <si>
    <t>CAÑAS DULCES</t>
  </si>
  <si>
    <t>NICOYA</t>
  </si>
  <si>
    <t>MIRAMAR</t>
  </si>
  <si>
    <t>FLORIDA</t>
  </si>
  <si>
    <t>SAMARA</t>
  </si>
  <si>
    <t>LEPANTO</t>
  </si>
  <si>
    <t>CARTAGENA</t>
  </si>
  <si>
    <t>PENINSULAR</t>
  </si>
  <si>
    <t>CANALETE</t>
  </si>
  <si>
    <t>ESPARZA</t>
  </si>
  <si>
    <t>MANZANILLO</t>
  </si>
  <si>
    <t>GUACIMAL</t>
  </si>
  <si>
    <t>POCORA</t>
  </si>
  <si>
    <t>SIERPE</t>
  </si>
  <si>
    <t>SAN AGUSTIN</t>
  </si>
  <si>
    <t>YORKIN</t>
  </si>
  <si>
    <t>SIXAOLA</t>
  </si>
  <si>
    <t>CAHUITA</t>
  </si>
  <si>
    <t>GUÁPILES</t>
  </si>
  <si>
    <t>AZARIAS JIMENEZ ZAMORA</t>
  </si>
  <si>
    <t>CARMEN ESTRADA CESPEDES</t>
  </si>
  <si>
    <t>LUIS ALBERTO MORALES CALDERON</t>
  </si>
  <si>
    <t>SAN JOSE DE LA MONTAÑA</t>
  </si>
  <si>
    <t>IVONNE WRIGHT RUSSELL</t>
  </si>
  <si>
    <t>6357</t>
  </si>
  <si>
    <t>PÚBLICA</t>
  </si>
  <si>
    <t>Dirección Regional:</t>
  </si>
  <si>
    <t>Código Presupuestario:</t>
  </si>
  <si>
    <t>VICTOR HUGO CALDERON LOPEZ</t>
  </si>
  <si>
    <t>JUANA FRANCISCA ROMERO</t>
  </si>
  <si>
    <t>Movimientos
de Matrícula</t>
  </si>
  <si>
    <t>Más:</t>
  </si>
  <si>
    <t>Menos:</t>
  </si>
  <si>
    <t>NOTAS:</t>
  </si>
  <si>
    <t>Marihuana</t>
  </si>
  <si>
    <t>Crack</t>
  </si>
  <si>
    <t>Cocaína</t>
  </si>
  <si>
    <t>NOTA:</t>
  </si>
  <si>
    <t>Edad</t>
  </si>
  <si>
    <t>Estudiantes Embarazadas</t>
  </si>
  <si>
    <t>19 y más</t>
  </si>
  <si>
    <t>1.</t>
  </si>
  <si>
    <t>2.</t>
  </si>
  <si>
    <t>3.</t>
  </si>
  <si>
    <t>Definitivas</t>
  </si>
  <si>
    <t>Temporales</t>
  </si>
  <si>
    <t>4.</t>
  </si>
  <si>
    <t>Tipos de Violencia</t>
  </si>
  <si>
    <t>Verbal</t>
  </si>
  <si>
    <t>Física</t>
  </si>
  <si>
    <t>Escrita</t>
  </si>
  <si>
    <t>Robos</t>
  </si>
  <si>
    <t>Destrucción de Materiales</t>
  </si>
  <si>
    <t>1/ Personal Docente-Administrativo, Administrativo y de Servicio.</t>
  </si>
  <si>
    <t>2/ Por favor, especifique los otros tipos de violencia que se presentan en su institución.</t>
  </si>
  <si>
    <t>Ubicación1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</si>
  <si>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</si>
  <si>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</si>
  <si>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</si>
  <si>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</si>
  <si>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</si>
  <si>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</si>
  <si>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</si>
  <si>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</si>
  <si>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</si>
  <si>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</si>
  <si>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</si>
  <si>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</si>
  <si>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</si>
  <si>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</si>
  <si>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</si>
  <si>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</si>
  <si>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</si>
  <si>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</si>
  <si>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</si>
  <si>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</si>
  <si>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</si>
  <si>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</si>
  <si>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</si>
  <si>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</si>
  <si>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</si>
  <si>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</si>
  <si>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</si>
  <si>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</si>
  <si>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</si>
  <si>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</si>
  <si>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</si>
  <si>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</si>
  <si>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</si>
  <si>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</si>
  <si>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</si>
  <si>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</si>
  <si>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</si>
  <si>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</si>
  <si>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</si>
  <si>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</si>
  <si>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</si>
  <si>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</si>
  <si>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</si>
  <si>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</si>
  <si>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</si>
  <si>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</si>
  <si>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</si>
  <si>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</si>
  <si>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</si>
  <si>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</si>
  <si>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</si>
  <si>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</si>
  <si>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</si>
  <si>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</si>
  <si>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</si>
  <si>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</si>
  <si>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</si>
  <si>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</si>
  <si>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</si>
  <si>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</si>
  <si>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</si>
  <si>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</si>
  <si>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</si>
  <si>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</si>
  <si>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</si>
  <si>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</si>
  <si>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</si>
  <si>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</si>
  <si>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</si>
  <si>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</si>
  <si>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</si>
  <si>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</si>
  <si>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</si>
  <si>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</si>
  <si>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</si>
  <si>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</si>
  <si>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</si>
  <si>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</si>
  <si>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</si>
  <si>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</si>
  <si>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</si>
  <si>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</si>
  <si>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</si>
  <si>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</si>
  <si>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</si>
  <si>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</si>
  <si>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</si>
  <si>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</si>
  <si>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</si>
  <si>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</si>
  <si>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</si>
  <si>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</si>
  <si>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</si>
  <si>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</si>
  <si>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</si>
  <si>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</si>
  <si>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</si>
  <si>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</si>
  <si>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</si>
  <si>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</si>
  <si>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</si>
  <si>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</si>
  <si>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</si>
  <si>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</si>
  <si>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</si>
  <si>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</si>
  <si>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</si>
  <si>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</si>
  <si>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</si>
  <si>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</si>
  <si>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</si>
  <si>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</si>
  <si>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</si>
  <si>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</si>
  <si>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</si>
  <si>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</si>
  <si>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</si>
  <si>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</si>
  <si>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</si>
  <si>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</si>
  <si>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</si>
  <si>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</si>
  <si>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</si>
  <si>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</si>
  <si>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</si>
  <si>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</si>
  <si>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</si>
  <si>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</si>
  <si>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</si>
  <si>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</si>
  <si>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</si>
  <si>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</si>
  <si>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</si>
  <si>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</si>
  <si>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</si>
  <si>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</si>
  <si>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</si>
  <si>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</si>
  <si>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</si>
  <si>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</si>
  <si>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</si>
  <si>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</si>
  <si>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</si>
  <si>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</si>
  <si>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</si>
  <si>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</si>
  <si>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</si>
  <si>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</si>
  <si>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</si>
  <si>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</si>
  <si>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</si>
  <si>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</si>
  <si>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</si>
  <si>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</si>
  <si>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</si>
  <si>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</si>
  <si>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</si>
  <si>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</si>
  <si>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</si>
  <si>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</si>
  <si>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</si>
  <si>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</si>
  <si>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</si>
  <si>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</si>
  <si>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</si>
  <si>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</si>
  <si>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</si>
  <si>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</si>
  <si>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</si>
  <si>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</si>
  <si>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</si>
  <si>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</si>
  <si>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</si>
  <si>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</si>
  <si>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</si>
  <si>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</si>
  <si>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</si>
  <si>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</si>
  <si>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</si>
  <si>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</si>
  <si>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</si>
  <si>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</si>
  <si>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</si>
  <si>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</si>
  <si>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</si>
  <si>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</si>
  <si>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</si>
  <si>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</si>
  <si>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</si>
  <si>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</si>
  <si>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</si>
  <si>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</si>
  <si>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</si>
  <si>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</si>
  <si>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</si>
  <si>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</si>
  <si>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</si>
  <si>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</si>
  <si>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</si>
  <si>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</si>
  <si>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</si>
  <si>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</si>
  <si>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</si>
  <si>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</si>
  <si>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</si>
  <si>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</si>
  <si>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</si>
  <si>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</si>
  <si>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</si>
  <si>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</si>
  <si>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</si>
  <si>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</si>
  <si>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</si>
  <si>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</si>
  <si>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</si>
  <si>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</si>
  <si>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</si>
  <si>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</si>
  <si>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</si>
  <si>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</si>
  <si>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</si>
  <si>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</si>
  <si>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</si>
  <si>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</si>
  <si>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</si>
  <si>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</si>
  <si>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</si>
  <si>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</si>
  <si>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</si>
  <si>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</si>
  <si>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</si>
  <si>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</si>
  <si>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</si>
  <si>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</si>
  <si>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</si>
  <si>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</si>
  <si>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</si>
  <si>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</si>
  <si>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</si>
  <si>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</si>
  <si>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</si>
  <si>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</si>
  <si>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</si>
  <si>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</si>
  <si>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</si>
  <si>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</si>
  <si>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</si>
  <si>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</si>
  <si>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</si>
  <si>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</si>
  <si>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</si>
  <si>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</si>
  <si>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</si>
  <si>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</si>
  <si>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</si>
  <si>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</si>
  <si>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</si>
  <si>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</si>
  <si>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</si>
  <si>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</si>
  <si>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</si>
  <si>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</si>
  <si>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</si>
  <si>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</si>
  <si>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</si>
  <si>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</si>
  <si>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</si>
  <si>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</si>
  <si>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</si>
  <si>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</si>
  <si>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</si>
  <si>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</si>
  <si>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</si>
  <si>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</si>
  <si>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</si>
  <si>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</si>
  <si>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</si>
  <si>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</si>
  <si>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</si>
  <si>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</si>
  <si>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</si>
  <si>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</si>
  <si>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</si>
  <si>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</si>
  <si>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</si>
  <si>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</si>
  <si>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</si>
  <si>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</si>
  <si>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</si>
  <si>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</si>
  <si>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</si>
  <si>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</si>
  <si>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</si>
  <si>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</si>
  <si>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</si>
  <si>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</si>
  <si>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</si>
  <si>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</si>
  <si>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</si>
  <si>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</si>
  <si>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</si>
  <si>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</si>
  <si>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</si>
  <si>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</si>
  <si>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</si>
  <si>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</si>
  <si>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</si>
  <si>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</si>
  <si>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</si>
  <si>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</si>
  <si>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</si>
  <si>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</si>
  <si>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</si>
  <si>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</si>
  <si>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</si>
  <si>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</si>
  <si>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</si>
  <si>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</si>
  <si>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</si>
  <si>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</si>
  <si>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</si>
  <si>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</si>
  <si>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</si>
  <si>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</si>
  <si>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</si>
  <si>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</si>
  <si>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</si>
  <si>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</si>
  <si>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</si>
  <si>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</si>
  <si>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</si>
  <si>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</si>
  <si>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</si>
  <si>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</si>
  <si>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</si>
  <si>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</si>
  <si>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</si>
  <si>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</si>
  <si>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</si>
  <si>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</si>
  <si>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</si>
  <si>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</si>
  <si>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</si>
  <si>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</si>
  <si>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</si>
  <si>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</si>
  <si>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</si>
  <si>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</si>
  <si>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</si>
  <si>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</si>
  <si>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</si>
  <si>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</si>
  <si>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</si>
  <si>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</si>
  <si>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</si>
  <si>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</si>
  <si>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</si>
  <si>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</si>
  <si>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</si>
  <si>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</si>
  <si>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</si>
  <si>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</si>
  <si>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</si>
  <si>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</si>
  <si>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</si>
  <si>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</si>
  <si>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</si>
  <si>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</si>
  <si>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</si>
  <si>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</si>
  <si>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</si>
  <si>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</si>
  <si>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</si>
  <si>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</si>
  <si>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</si>
  <si>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</si>
  <si>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</si>
  <si>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</si>
  <si>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</si>
  <si>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</si>
  <si>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</si>
  <si>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</si>
  <si>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</si>
  <si>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</si>
  <si>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</si>
  <si>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</si>
  <si>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</si>
  <si>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</si>
  <si>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</si>
  <si>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</si>
  <si>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</si>
  <si>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</si>
  <si>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</si>
  <si>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</si>
  <si>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</si>
  <si>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</si>
  <si>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</si>
  <si>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</si>
  <si>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</si>
  <si>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</si>
  <si>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</si>
  <si>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</si>
  <si>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</si>
  <si>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</si>
  <si>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</si>
  <si>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</si>
  <si>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</si>
  <si>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</si>
  <si>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</si>
  <si>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</si>
  <si>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</si>
  <si>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</si>
  <si>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</si>
  <si>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</si>
  <si>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</si>
  <si>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</si>
  <si>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</si>
  <si>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</si>
  <si>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</si>
  <si>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</si>
  <si>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</si>
  <si>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</si>
  <si>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</si>
  <si>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</si>
  <si>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</si>
  <si>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</si>
  <si>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</si>
  <si>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</si>
  <si>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</si>
  <si>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</si>
  <si>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</si>
  <si>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</si>
  <si>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</si>
  <si>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6-07-02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</si>
  <si>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</si>
  <si>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</si>
  <si>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</si>
  <si>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</si>
  <si>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</si>
  <si>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</si>
  <si>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</si>
  <si>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</si>
  <si>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</si>
  <si>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</si>
  <si>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</si>
  <si>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</si>
  <si>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</si>
  <si>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</si>
  <si>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</si>
  <si>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</si>
  <si>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</si>
  <si>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</si>
  <si>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</si>
  <si>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</si>
  <si>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</si>
  <si>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</si>
  <si>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</si>
  <si>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</si>
  <si>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</si>
  <si>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</si>
  <si>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</si>
  <si>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</si>
  <si>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</si>
  <si>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</si>
  <si>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</si>
  <si>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</si>
  <si>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</si>
  <si>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</si>
  <si>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</si>
  <si>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</si>
  <si>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</si>
  <si>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</si>
  <si>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</si>
  <si>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</si>
  <si>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</si>
  <si>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</si>
  <si>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</si>
  <si>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</si>
  <si>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PCD</t>
  </si>
  <si>
    <t>SUBVENCIONADA</t>
  </si>
  <si>
    <t>Programa Convivir</t>
  </si>
  <si>
    <t>OBSERVACIONES/COMENTARIOS:</t>
  </si>
  <si>
    <t>Artes Plásticas</t>
  </si>
  <si>
    <t>Artes Industriales</t>
  </si>
  <si>
    <t>Educación Musical</t>
  </si>
  <si>
    <t>Educación Religiosa</t>
  </si>
  <si>
    <t>Educación Física</t>
  </si>
  <si>
    <t>Hombres</t>
  </si>
  <si>
    <t>Mujeres</t>
  </si>
  <si>
    <t>CANTIDAD DE ADECUACIONES CURRICULARES</t>
  </si>
  <si>
    <t>De acceso</t>
  </si>
  <si>
    <t>No significativa</t>
  </si>
  <si>
    <t>Significativa</t>
  </si>
  <si>
    <t>ESTUDIANTES QUE SE BENEFICIARON CON LA IMPLEMENTACIÓN DE PROGRAMAS</t>
  </si>
  <si>
    <t>SEGÚN EDAD CUMPLIDA</t>
  </si>
  <si>
    <t>Conducta</t>
  </si>
  <si>
    <t>Programa</t>
  </si>
  <si>
    <t>Programa Regional Antidrogas (PRAD)</t>
  </si>
  <si>
    <t>Tipo de Adecuación</t>
  </si>
  <si>
    <t>PARA LA PREVENCIÓN DEL CONSUMO Y TRÁFICO DE DROGAS</t>
  </si>
  <si>
    <t>1-07-07</t>
  </si>
  <si>
    <t>6-02-06</t>
  </si>
  <si>
    <t>6-08-06</t>
  </si>
  <si>
    <t>UNIDAD PEDAGOGICA BARRIO NUEVO</t>
  </si>
  <si>
    <t>IVAN SOLANO LOPEZ</t>
  </si>
  <si>
    <t>ELEAZAR VILLEGAS RODRIGUEZ</t>
  </si>
  <si>
    <t>LUIS CASCANTE FERNANDEZ</t>
  </si>
  <si>
    <t>Fax:  2256-8451, Teléfono:  2258-0764</t>
  </si>
  <si>
    <t>Leer la Guía para el llenado
del cuadro.</t>
  </si>
  <si>
    <t>Teléfono de la Institución:</t>
  </si>
  <si>
    <t>MATRÍCULA FINAL</t>
  </si>
  <si>
    <t>5.</t>
  </si>
  <si>
    <t>Suspensiones por agresión que se registraron en el presente curso lectivo:</t>
  </si>
  <si>
    <t>6.</t>
  </si>
  <si>
    <t>7.</t>
  </si>
  <si>
    <t>¿Cantidad de armas blancas decomisadas?</t>
  </si>
  <si>
    <t>¿Cantidad de armas de fuego decomisadas?</t>
  </si>
  <si>
    <t>MOVIMIENTOS DE MATRÍCULA</t>
  </si>
  <si>
    <t>MOVIMIENTOS DE MATRÍCULA POR PROYECTO</t>
  </si>
  <si>
    <t>¿Cantidad de estudiantes encontrados con arma de fuego?</t>
  </si>
  <si>
    <t>¿Cantidad de estudiantes encontrados con arma blanca?</t>
  </si>
  <si>
    <t>NIÑO JESUS DE BELEN</t>
  </si>
  <si>
    <t>HNA. CLARA QUINTERO CASTILLO</t>
  </si>
  <si>
    <t>GILBERTH MORA GRANADOS</t>
  </si>
  <si>
    <t>MARTA ELIZABETH ROJAS RODRIGUE</t>
  </si>
  <si>
    <t>EDGAR SOLIS BARQUERO</t>
  </si>
  <si>
    <t>TERESITA SANCHEZ ELIZONDO</t>
  </si>
  <si>
    <t>pr/ca/di</t>
  </si>
  <si>
    <t>0000</t>
  </si>
  <si>
    <t>00001</t>
  </si>
  <si>
    <t>LAURA GRILLO ABDELNOUR</t>
  </si>
  <si>
    <t>EL CARMELO</t>
  </si>
  <si>
    <t>SEK DE COSTA RICA</t>
  </si>
  <si>
    <t>SAGRADO CORAZON</t>
  </si>
  <si>
    <t>00016</t>
  </si>
  <si>
    <t>ACADEMIA TEOCALI</t>
  </si>
  <si>
    <t>MILENA BRENES MONTERO</t>
  </si>
  <si>
    <t>ADVENTISTA DE COSTA RICA</t>
  </si>
  <si>
    <t>ADVENTISTA DE LIMON</t>
  </si>
  <si>
    <t>ADVENTISTA PASO CANOAS</t>
  </si>
  <si>
    <t>AMERICAN INTERNACIONAL SCHOOL</t>
  </si>
  <si>
    <t>AMERICANA SAN PATRICIO</t>
  </si>
  <si>
    <t>AMIGOS DE MONTEVERDE</t>
  </si>
  <si>
    <t>ROMMEL PORRAS GONZALEZ</t>
  </si>
  <si>
    <t>00128</t>
  </si>
  <si>
    <t>ATLANTIC COLLEGE</t>
  </si>
  <si>
    <t>HUMBOLDT</t>
  </si>
  <si>
    <t>DR. JAIM WEIZMAN</t>
  </si>
  <si>
    <t>DAVID JONATHON BERRIDGE</t>
  </si>
  <si>
    <t>LA SALLE</t>
  </si>
  <si>
    <t>INSTITUTO DE DESARROLLO DE INTELIGENCIA</t>
  </si>
  <si>
    <t>BILINGÜE LA SABANA</t>
  </si>
  <si>
    <t>GLORIA RITA CHINCHILLA MIRANDA</t>
  </si>
  <si>
    <t>SAINT MARY SCHOOL</t>
  </si>
  <si>
    <t>00002</t>
  </si>
  <si>
    <t>NUESTRA SEÑORA DEL PILAR</t>
  </si>
  <si>
    <t>00129</t>
  </si>
  <si>
    <t>00195</t>
  </si>
  <si>
    <t>COLEGIO CRISTIANO ASAMBLEAS DE DIOS</t>
  </si>
  <si>
    <t>LILLIAM CAMACHO BENAVIDES</t>
  </si>
  <si>
    <t>00194</t>
  </si>
  <si>
    <t>00232</t>
  </si>
  <si>
    <t>00221</t>
  </si>
  <si>
    <t>00211</t>
  </si>
  <si>
    <t>OASIS DE ESPERANZA</t>
  </si>
  <si>
    <t>00226</t>
  </si>
  <si>
    <t>00227</t>
  </si>
  <si>
    <t>WALTER LOAISIGA GONZALEZ</t>
  </si>
  <si>
    <t>JEHANINA FALLAS GONZALEZ</t>
  </si>
  <si>
    <t>00288</t>
  </si>
  <si>
    <t>CAFORE ANTONIO JOSE OBANDO CHAN</t>
  </si>
  <si>
    <t>00004</t>
  </si>
  <si>
    <t>00290</t>
  </si>
  <si>
    <t>CAMPESTRE</t>
  </si>
  <si>
    <t>SAINT GREGORY</t>
  </si>
  <si>
    <t>LIDDA CASCANTE ENRIQUEZ</t>
  </si>
  <si>
    <t>00287</t>
  </si>
  <si>
    <t>CARIBBEAN SCHOOL</t>
  </si>
  <si>
    <t>PATRICIA VILLANEA BREALEY</t>
  </si>
  <si>
    <t>GREEN VALLEY</t>
  </si>
  <si>
    <t>JOSE LUIS CORRALES CORDERO</t>
  </si>
  <si>
    <t>PINDECO</t>
  </si>
  <si>
    <t>WILBERTH MEJIAS CRUZ</t>
  </si>
  <si>
    <t>00612</t>
  </si>
  <si>
    <t>LUIS DIEGO BARRANTES GONZALEZ</t>
  </si>
  <si>
    <t>SAINT JOHN BAPTIST</t>
  </si>
  <si>
    <t>MARLIN PEREZ RODRIGUEZ</t>
  </si>
  <si>
    <t>00731</t>
  </si>
  <si>
    <t>ANA ISABEL SABORIO JENKINS</t>
  </si>
  <si>
    <t>CATOLICO EULOGIO LOPEZ OBANDO</t>
  </si>
  <si>
    <t>00751</t>
  </si>
  <si>
    <t>KATHRYN RODELL RAMIREZ</t>
  </si>
  <si>
    <t>00764</t>
  </si>
  <si>
    <t>CENTRO EDUCATIVO BILINGÜE ILE</t>
  </si>
  <si>
    <t>CENTRO EDUCATIVO YORI</t>
  </si>
  <si>
    <t>ESTEBAN CAMACHO HIDALGO</t>
  </si>
  <si>
    <t>COLEGIO MONT BERKELEY INTERNACIONAL</t>
  </si>
  <si>
    <t>COLEGIO YURUSTI</t>
  </si>
  <si>
    <t>DEIDAMIA JUAREZ ANGULO</t>
  </si>
  <si>
    <t>SANTA INES</t>
  </si>
  <si>
    <t>COMPLEJO SAN BENEDICTO</t>
  </si>
  <si>
    <t>COMPLEMENTARIA CAHUITA</t>
  </si>
  <si>
    <t>COMUNIDAD EDUCATIVA CRECER</t>
  </si>
  <si>
    <t>JOSE LUIS SALAZAR GONZALEZ</t>
  </si>
  <si>
    <t>CONNELL ACADEMY</t>
  </si>
  <si>
    <t>EUPI</t>
  </si>
  <si>
    <t>COSTA RICA CHRISTIAN SCHOOL</t>
  </si>
  <si>
    <t>CREATIVA</t>
  </si>
  <si>
    <t>CRISTIANA LIBERTAD</t>
  </si>
  <si>
    <t>ELSA BROWN MC FARLANE</t>
  </si>
  <si>
    <t>CRISTIANO REFORMADO</t>
  </si>
  <si>
    <t>WEST COLLEGE</t>
  </si>
  <si>
    <t>CYNTHIA DELGADO HIDALGO</t>
  </si>
  <si>
    <t>DEL VALLE</t>
  </si>
  <si>
    <t>00474</t>
  </si>
  <si>
    <t>DOLPHINS ACADEMY SCHOOL</t>
  </si>
  <si>
    <t>MARIA LUISA YEN PEÑA</t>
  </si>
  <si>
    <t>NUESTRA SEÑORA DE LOURDES</t>
  </si>
  <si>
    <t>ANA TERESA SALAZAR QUIROS</t>
  </si>
  <si>
    <t>LIONEL HERNANDEZ GAMBOA</t>
  </si>
  <si>
    <t>INTERNACIONAL CANADIENSE</t>
  </si>
  <si>
    <t>EUROPEO</t>
  </si>
  <si>
    <t>GREEN FOREST SCHOOL</t>
  </si>
  <si>
    <t>VIRGEN DE GUADALUPE</t>
  </si>
  <si>
    <t>JEREMY BRAVO FLORES</t>
  </si>
  <si>
    <t>GENESIS CHRISTIAN SCHOOL</t>
  </si>
  <si>
    <t>LUIS GUILLERMO SEGURA COTO</t>
  </si>
  <si>
    <t>HORIZONTE 2000</t>
  </si>
  <si>
    <t>LOURDES FERNANDEZ CABEZAS</t>
  </si>
  <si>
    <t>00480</t>
  </si>
  <si>
    <t>SALESIANO DON BOSCO</t>
  </si>
  <si>
    <t>THE SUMMIT SCHOOL</t>
  </si>
  <si>
    <t>ROSELYN CARVAJAL CARVAJAL</t>
  </si>
  <si>
    <t>SAGRADA REINA DE LOS ANGELES</t>
  </si>
  <si>
    <t>EDILBERTO MEJIA PINEDA</t>
  </si>
  <si>
    <t>ANNE ARONSON</t>
  </si>
  <si>
    <t>SONIA DIAZ RODRIGUEZ</t>
  </si>
  <si>
    <t>FANNY ALVAREZ GARBANZO</t>
  </si>
  <si>
    <t>SAN ANTONIO DE PADUA</t>
  </si>
  <si>
    <t>MIRTA BRITO DE LA CUESTA</t>
  </si>
  <si>
    <t>RUDY BARRANTES SALAS</t>
  </si>
  <si>
    <t>GUILLERMO CHANTO ARAYA</t>
  </si>
  <si>
    <t>SAINT CLARE</t>
  </si>
  <si>
    <t>ANDREA BOLAÑOS CRUZ</t>
  </si>
  <si>
    <t>LA PAZ COMMUNITY SCHOOL</t>
  </si>
  <si>
    <t>SEMILLAS</t>
  </si>
  <si>
    <t>LAKESIDE INTERNATIONAL SCHOOL</t>
  </si>
  <si>
    <t>LIGHTHOUSE INTERNATIONAL SCHOOL</t>
  </si>
  <si>
    <t>UNIVERSITARIO PARA NIÑOS Y ADOLESCENTES</t>
  </si>
  <si>
    <t>SANCTI SPIRITUS</t>
  </si>
  <si>
    <t>ROSEMARY MOYA LOBO</t>
  </si>
  <si>
    <t>VALLE DEL SOL</t>
  </si>
  <si>
    <t>LOVE AT WORK INTERNATIONAL CHRISTIAN SCHOOL</t>
  </si>
  <si>
    <t>NERY JUDITH OBANDO CHAN</t>
  </si>
  <si>
    <t>MARIAN BAKER SCHOOL</t>
  </si>
  <si>
    <t>JUAN LUIS SAENZ RUIZ</t>
  </si>
  <si>
    <t>MOUNT VIEW SCHOOL</t>
  </si>
  <si>
    <t>VALLE DORADO</t>
  </si>
  <si>
    <t>JAIRO JUAREZ RAMIREZ</t>
  </si>
  <si>
    <t>NEW WAY HIGH SCHOOL</t>
  </si>
  <si>
    <t>WESTLAND SCHOOL COLEGIO BILINGÜE</t>
  </si>
  <si>
    <t>NUEVA GENERACION "EL COPEY"</t>
  </si>
  <si>
    <t>BEATRIZ ARTAVIA CAVALLINI</t>
  </si>
  <si>
    <t>JUANITA ALFARO RODRIGUEZ</t>
  </si>
  <si>
    <t>IRIS ARAYA UGALDE</t>
  </si>
  <si>
    <t>SAINT MARGARET SCHOOL</t>
  </si>
  <si>
    <t>ABEL PIAZZA McCLENNEN</t>
  </si>
  <si>
    <t>LAURA BARQUERO SANCHO</t>
  </si>
  <si>
    <t>HANNIA ARAYA ABARCA</t>
  </si>
  <si>
    <t>GUADALUPE COREA CARAVACA</t>
  </si>
  <si>
    <t>MELISSA ELIZONDO AGUERO</t>
  </si>
  <si>
    <t>SONIA PASTRANA GALLARDO</t>
  </si>
  <si>
    <t>NAHIMA PIEDRA DELGADO</t>
  </si>
  <si>
    <t>MINOR GERARDO VARELA ROJAS</t>
  </si>
  <si>
    <t>00040</t>
  </si>
  <si>
    <t>IRIBO</t>
  </si>
  <si>
    <t>SAN MIGUEL ARCANGEL</t>
  </si>
  <si>
    <t>C.E.I. SAN JORGE</t>
  </si>
  <si>
    <t>FORMATIVO NUEVO MILENIO</t>
  </si>
  <si>
    <t>TALLER PEDAGOGICO MONTEBELLO</t>
  </si>
  <si>
    <t>GRAYMAR SCHOOL</t>
  </si>
  <si>
    <t>INSTITUTO DE EDUCACION INTEGRAL</t>
  </si>
  <si>
    <t>CAMINANTES</t>
  </si>
  <si>
    <t>WASHINGTON SCHOOL</t>
  </si>
  <si>
    <t>NUESTRA SEÑORA DE GUADALUPE</t>
  </si>
  <si>
    <t>FUTURO VERDE</t>
  </si>
  <si>
    <t>SAN DANIEL COMBONI</t>
  </si>
  <si>
    <t>SAINT GEORGE HIGH SCHOOL</t>
  </si>
  <si>
    <t>SILVIA CAMBRONERO MORAGA</t>
  </si>
  <si>
    <t>EDGARDO PIEDRA GARITA</t>
  </si>
  <si>
    <t>BERNARDITA SANCHEZ BOGANTES</t>
  </si>
  <si>
    <t>GERARDO MEJIAS BRENES</t>
  </si>
  <si>
    <t>ROWENA MCCOOK MCCOOK</t>
  </si>
  <si>
    <t>MARIA EUGENIA SALAZAR CASTRO</t>
  </si>
  <si>
    <t>ORFILIA LEON QUESADA</t>
  </si>
  <si>
    <t>MARVIN ALEXIS OROZCO BARRANTES</t>
  </si>
  <si>
    <t>MARIA FELICIA CAMPOS MENDEZ</t>
  </si>
  <si>
    <t>Académica Diurna</t>
  </si>
  <si>
    <t>Biología</t>
  </si>
  <si>
    <t>Química</t>
  </si>
  <si>
    <t>Inglés</t>
  </si>
  <si>
    <t>Educación para la Vida Cotidiana</t>
  </si>
  <si>
    <t>Educación Cívica</t>
  </si>
  <si>
    <t>Filosofía</t>
  </si>
  <si>
    <t>Sicología</t>
  </si>
  <si>
    <t>Informática</t>
  </si>
  <si>
    <t>ESTUDIANTES APROBADOS</t>
  </si>
  <si>
    <t>Leer la Guía para el llenado del cuadro.</t>
  </si>
  <si>
    <t>Prevención, Detección e Intervención Temprana (PDEIT)</t>
  </si>
  <si>
    <t>Saber Elegir, Saber Ganar</t>
  </si>
  <si>
    <t>Estado de Derecho y Cultura de Legalidad</t>
  </si>
  <si>
    <t>3957</t>
  </si>
  <si>
    <t>3963</t>
  </si>
  <si>
    <t>3941</t>
  </si>
  <si>
    <t>3942</t>
  </si>
  <si>
    <t>LICEO DEL SUR</t>
  </si>
  <si>
    <t>SEMINARIO</t>
  </si>
  <si>
    <t>3938</t>
  </si>
  <si>
    <t>COLEGIO SUPERIOR DE SEÑORITAS</t>
  </si>
  <si>
    <t>3940</t>
  </si>
  <si>
    <t>00011</t>
  </si>
  <si>
    <t>LICEO DE COSTA RICA</t>
  </si>
  <si>
    <t>3970</t>
  </si>
  <si>
    <t>COLEGIO EL ROSARIO</t>
  </si>
  <si>
    <t>3947</t>
  </si>
  <si>
    <t>LICEO RODRIGO FACIO BRENES</t>
  </si>
  <si>
    <t>3950</t>
  </si>
  <si>
    <t>LICEO DR. JOSE MARIA CASTRO MADRIZ</t>
  </si>
  <si>
    <t>3964</t>
  </si>
  <si>
    <t>00018</t>
  </si>
  <si>
    <t>00021</t>
  </si>
  <si>
    <t>3943</t>
  </si>
  <si>
    <t>LICEO LUIS DOBLES SEGREDA</t>
  </si>
  <si>
    <t>3968</t>
  </si>
  <si>
    <t>LICEO PAVAS</t>
  </si>
  <si>
    <t>3956</t>
  </si>
  <si>
    <t>LICEO EDGAR CERVANTES VILLALTA</t>
  </si>
  <si>
    <t>3948</t>
  </si>
  <si>
    <t>LICEO ROBERTO BRENES MESEN</t>
  </si>
  <si>
    <t>3986</t>
  </si>
  <si>
    <t>LICEO RICARDO FERNANDEZ GUARDIA</t>
  </si>
  <si>
    <t>3952</t>
  </si>
  <si>
    <t>5072</t>
  </si>
  <si>
    <t>COLEGIO DE GRAVILIAS</t>
  </si>
  <si>
    <t>3983</t>
  </si>
  <si>
    <t>00036</t>
  </si>
  <si>
    <t>LICEO DE CALLE FALLAS</t>
  </si>
  <si>
    <t>3984</t>
  </si>
  <si>
    <t>COLEGIO NUESTRA SEÑORA</t>
  </si>
  <si>
    <t>3982</t>
  </si>
  <si>
    <t>LICEO MONSEÑOR RUBEN ODIO HERRERA</t>
  </si>
  <si>
    <t>3985</t>
  </si>
  <si>
    <t>LICEO SAN MIGUEL</t>
  </si>
  <si>
    <t>3988</t>
  </si>
  <si>
    <t>LICEO SAN ANTONIO</t>
  </si>
  <si>
    <t>3997</t>
  </si>
  <si>
    <t>00044</t>
  </si>
  <si>
    <t>LICEO DE PURISCAL</t>
  </si>
  <si>
    <t>4057</t>
  </si>
  <si>
    <t>LICEO DE TARRAZU</t>
  </si>
  <si>
    <t>3989</t>
  </si>
  <si>
    <t>LICEO DE ASERRI</t>
  </si>
  <si>
    <t>3991</t>
  </si>
  <si>
    <t>LICEO SAN GABRIEL DE ASERRI</t>
  </si>
  <si>
    <t>3996</t>
  </si>
  <si>
    <t>LICEO DIURNO CIUDAD COLON</t>
  </si>
  <si>
    <t>3966</t>
  </si>
  <si>
    <t>COLEGIO MADRE DEL DIVINO PASTOR</t>
  </si>
  <si>
    <t>3945</t>
  </si>
  <si>
    <t>LICEO NAPOLEON QUESADA SALAZAR</t>
  </si>
  <si>
    <t>3955</t>
  </si>
  <si>
    <t>3959</t>
  </si>
  <si>
    <t>LICEO SANTA ANA</t>
  </si>
  <si>
    <t>3961</t>
  </si>
  <si>
    <t>LICEO ALAJUELITA</t>
  </si>
  <si>
    <t>3953</t>
  </si>
  <si>
    <t>LICEO DE CORONADO</t>
  </si>
  <si>
    <t>3954</t>
  </si>
  <si>
    <t>3946</t>
  </si>
  <si>
    <t>COLEGIO LINCOLN SCHOOL</t>
  </si>
  <si>
    <t>00064</t>
  </si>
  <si>
    <t>COLEGIO SAINT FRANCIS</t>
  </si>
  <si>
    <t>3958</t>
  </si>
  <si>
    <t>00066</t>
  </si>
  <si>
    <t>LICEO LABORATORIO EMMA GAMBOA UCR</t>
  </si>
  <si>
    <t>3965</t>
  </si>
  <si>
    <t>COLEGIO MARIA INMACULADA</t>
  </si>
  <si>
    <t>3949</t>
  </si>
  <si>
    <t>LICEO DE MORAVIA</t>
  </si>
  <si>
    <t>COLEGIO CALASANZ</t>
  </si>
  <si>
    <t>INTERNACIONAL CRISTIANAS</t>
  </si>
  <si>
    <t>COLEGIO METODISTA</t>
  </si>
  <si>
    <t>3944</t>
  </si>
  <si>
    <t>LICEO JOSE JOAQUIN VARGAS CALVO</t>
  </si>
  <si>
    <t>3962</t>
  </si>
  <si>
    <t>COLEGIO CEDROS</t>
  </si>
  <si>
    <t>3939</t>
  </si>
  <si>
    <t>LICEO ANASTASIO ALFARO</t>
  </si>
  <si>
    <t>3960</t>
  </si>
  <si>
    <t>LICEO DE CURRIDABAT</t>
  </si>
  <si>
    <t>3951</t>
  </si>
  <si>
    <t>LICEO FRANCO COSTARRICENSE</t>
  </si>
  <si>
    <t>4009</t>
  </si>
  <si>
    <t>LICEO UNESCO</t>
  </si>
  <si>
    <t>PROYECTO EDUCATIVO SURI</t>
  </si>
  <si>
    <t>COLEGIO MARISTA</t>
  </si>
  <si>
    <t>4023</t>
  </si>
  <si>
    <t>COLEGIO EL CARMEN</t>
  </si>
  <si>
    <t>4028</t>
  </si>
  <si>
    <t>COLEGIO REDENTORISTA SAN ALFONSO</t>
  </si>
  <si>
    <t>4022</t>
  </si>
  <si>
    <t>COLEGIO GREGORIO JOSE RAMIREZ CASTRO</t>
  </si>
  <si>
    <t>4018</t>
  </si>
  <si>
    <t>INSTITUTO DE ALAJUELA</t>
  </si>
  <si>
    <t>4024</t>
  </si>
  <si>
    <t>LICEO SAN JOSE</t>
  </si>
  <si>
    <t>4025</t>
  </si>
  <si>
    <t>LICEO OTILIO ULATE BLANCO</t>
  </si>
  <si>
    <t>SAINT PAUL COLLEGE</t>
  </si>
  <si>
    <t>4027</t>
  </si>
  <si>
    <t>LICEO SAN RAFAEL</t>
  </si>
  <si>
    <t>4029</t>
  </si>
  <si>
    <t>LICEO DE TURRUCARES</t>
  </si>
  <si>
    <t>4037</t>
  </si>
  <si>
    <t>4033</t>
  </si>
  <si>
    <t>4026</t>
  </si>
  <si>
    <t>4020</t>
  </si>
  <si>
    <t>LICEO LEON CORTES CASTRO</t>
  </si>
  <si>
    <t>4019</t>
  </si>
  <si>
    <t>LICEO DE ATENAS MARTHA MIRAMBELL UMAÑA</t>
  </si>
  <si>
    <t>4035</t>
  </si>
  <si>
    <t>COLEGIO DE NARANJO</t>
  </si>
  <si>
    <t>4034</t>
  </si>
  <si>
    <t>EXPERIMENTAL BILINGÜE DE PALMARES</t>
  </si>
  <si>
    <t>4021</t>
  </si>
  <si>
    <t>LICEO DE POAS</t>
  </si>
  <si>
    <t>4046</t>
  </si>
  <si>
    <t>COLEGIO DIOCESANO PADRE ELADIO SANCHO</t>
  </si>
  <si>
    <t>4045</t>
  </si>
  <si>
    <t>LICEO DE SAN CARLOS</t>
  </si>
  <si>
    <t>4040</t>
  </si>
  <si>
    <t>LICEO DE ALFARO RUIZ</t>
  </si>
  <si>
    <t>4055</t>
  </si>
  <si>
    <t>COLEGIO SAGRADO CORAZON DE JESUS</t>
  </si>
  <si>
    <t>4056</t>
  </si>
  <si>
    <t>UNIDAD PEDAGOGICA RAFAEL HERNANDEZ MADRIZ</t>
  </si>
  <si>
    <t>4050</t>
  </si>
  <si>
    <t>LICEO VICENTE LACHNER SANDOVAL</t>
  </si>
  <si>
    <t>4051</t>
  </si>
  <si>
    <t>COLEGIO SAN LUIS GONZAGA</t>
  </si>
  <si>
    <t>4054</t>
  </si>
  <si>
    <t>COLEGIO SERAFICO SAN FRANCISCO</t>
  </si>
  <si>
    <t>4052</t>
  </si>
  <si>
    <t>LICEO DE PARAISO</t>
  </si>
  <si>
    <t>4070</t>
  </si>
  <si>
    <t>LICEO HERNAN VARGAS RAMIREZ</t>
  </si>
  <si>
    <t>4069</t>
  </si>
  <si>
    <t>COLEGIO DR. CLODOMIRO PICADO TWIGHT</t>
  </si>
  <si>
    <t>4067</t>
  </si>
  <si>
    <t>LICEO BRAULIO CARRILLO COLINA</t>
  </si>
  <si>
    <t>4053</t>
  </si>
  <si>
    <t>COLEGIO ELIAS LEIVA QUIROS</t>
  </si>
  <si>
    <t>COLEGIO MARIA AUXILIADORA</t>
  </si>
  <si>
    <t>4085</t>
  </si>
  <si>
    <t>LICEO ING. MANUEL BENAVIDES RODRIGUEZ</t>
  </si>
  <si>
    <t>4078</t>
  </si>
  <si>
    <t>LICEO DE HEREDIA</t>
  </si>
  <si>
    <t>4089</t>
  </si>
  <si>
    <t>COLEGIO CLARETIANO</t>
  </si>
  <si>
    <t>4077</t>
  </si>
  <si>
    <t>LICEO ING. SAMUEL SAENZ FLORES</t>
  </si>
  <si>
    <t>5077</t>
  </si>
  <si>
    <t>COLEGIO RODRIGO HERNANDEZ VARGAS</t>
  </si>
  <si>
    <t>4081</t>
  </si>
  <si>
    <t>COLEGIO SANTA MARIA DE GUADALUPE</t>
  </si>
  <si>
    <t>4084</t>
  </si>
  <si>
    <t>LICEO DE SANTA BÁRBARA</t>
  </si>
  <si>
    <t>4088</t>
  </si>
  <si>
    <t>UNIDAD PEDAGOGICA LICEO EL ROBLE</t>
  </si>
  <si>
    <t>4080</t>
  </si>
  <si>
    <t>LICEO ING. CARLOS PASCUA ZUÑIGA</t>
  </si>
  <si>
    <t>4086</t>
  </si>
  <si>
    <t>LICEO DE SAN ISIDRO</t>
  </si>
  <si>
    <t>4087</t>
  </si>
  <si>
    <t>EXPERIMENTAL BILINGÜE DE BELEN</t>
  </si>
  <si>
    <t>4079</t>
  </si>
  <si>
    <t>LICEO REGIONAL DE FLORES</t>
  </si>
  <si>
    <t>4082</t>
  </si>
  <si>
    <t>LICEO MARIO VINDAS SALAZAR</t>
  </si>
  <si>
    <t>4102</t>
  </si>
  <si>
    <t>INSTITUTO DE GUANACASTE</t>
  </si>
  <si>
    <t>4103</t>
  </si>
  <si>
    <t>LICEO LABORATORIO DE LIBERIA</t>
  </si>
  <si>
    <t>4105</t>
  </si>
  <si>
    <t>LICEO DE NICOYA</t>
  </si>
  <si>
    <t>4108</t>
  </si>
  <si>
    <t>LICEO SANTA CRUZ, CLIMACO A. PEREZ</t>
  </si>
  <si>
    <t>4101</t>
  </si>
  <si>
    <t>COLEGIO DE BAGACES</t>
  </si>
  <si>
    <t>4111</t>
  </si>
  <si>
    <t>LICEO MIGUEL ARAYA VENEGAS</t>
  </si>
  <si>
    <t>4110</t>
  </si>
  <si>
    <t>LICEO MAURILIO ALVARADO VARGAS</t>
  </si>
  <si>
    <t>4100</t>
  </si>
  <si>
    <t>EXPERIMENTAL BILINGÜE DE LA CRUZ</t>
  </si>
  <si>
    <t>COLEGIO MONSERRAT</t>
  </si>
  <si>
    <t>4116</t>
  </si>
  <si>
    <t>LICEO DIURNO JOSE MARTI</t>
  </si>
  <si>
    <t>4119</t>
  </si>
  <si>
    <t>LICEO CHACARITA</t>
  </si>
  <si>
    <t>4117</t>
  </si>
  <si>
    <t>00192</t>
  </si>
  <si>
    <t>LICEO DE ESPARZA</t>
  </si>
  <si>
    <t>4118</t>
  </si>
  <si>
    <t>LICEO DE MIRAMAR</t>
  </si>
  <si>
    <t>4125</t>
  </si>
  <si>
    <t>LICEO CIUDAD NEILY</t>
  </si>
  <si>
    <t>CIENTIFICO DE COSTA RICA DE PEREZ ZELEDON -UNA-</t>
  </si>
  <si>
    <t>4134</t>
  </si>
  <si>
    <t>4133</t>
  </si>
  <si>
    <t>COLEGIO DE LIMON</t>
  </si>
  <si>
    <t>LABORATORIO DEL C.U.P.</t>
  </si>
  <si>
    <t>4092</t>
  </si>
  <si>
    <t>LICEO LOS LAGOS</t>
  </si>
  <si>
    <t>4090</t>
  </si>
  <si>
    <t>LICEO SANTO DOMINGO</t>
  </si>
  <si>
    <t>4000</t>
  </si>
  <si>
    <t>EL ESPIRITU SANTO</t>
  </si>
  <si>
    <t>4120</t>
  </si>
  <si>
    <t>LICEO ANTONIO OBANDO CHAN</t>
  </si>
  <si>
    <t>CIENTIFICO DE COSTA RICA DE CARTAGO -TEC-</t>
  </si>
  <si>
    <t>3975</t>
  </si>
  <si>
    <t>UNIDAD PEDAGOGICA JOSE RAFAEL ARAYA ROJAS</t>
  </si>
  <si>
    <t>4141</t>
  </si>
  <si>
    <t>LICEO DE CARIARI</t>
  </si>
  <si>
    <t>COLEGIO BILINGÜE SAN RAMON</t>
  </si>
  <si>
    <t>4036</t>
  </si>
  <si>
    <t>COLEGIO VALLE AZUL</t>
  </si>
  <si>
    <t>00245</t>
  </si>
  <si>
    <t>CIENTIFICO DE COSTA RICA DE SAN RAMON -UCR-</t>
  </si>
  <si>
    <t>ILPPAL</t>
  </si>
  <si>
    <t>COLEGIO LAS AMERICAS</t>
  </si>
  <si>
    <t>00248</t>
  </si>
  <si>
    <t>4010</t>
  </si>
  <si>
    <t>LICEO SAN PEDRO</t>
  </si>
  <si>
    <t>4093</t>
  </si>
  <si>
    <t>COLEGIO LA AURORA</t>
  </si>
  <si>
    <t>4001</t>
  </si>
  <si>
    <t>4003</t>
  </si>
  <si>
    <t>LICEO EL CARMEN</t>
  </si>
  <si>
    <t>4002</t>
  </si>
  <si>
    <t>LICEO POTRERO GRANDE</t>
  </si>
  <si>
    <t>4030</t>
  </si>
  <si>
    <t>EXPERIMENTAL BILINGUE DE GRECIA</t>
  </si>
  <si>
    <t>4132</t>
  </si>
  <si>
    <t>LICEO MARYLAND</t>
  </si>
  <si>
    <t>4135</t>
  </si>
  <si>
    <t>COLEGIO SULÁYÖM</t>
  </si>
  <si>
    <t>COLEGIO BILINGÜE SAN FRANCISCO DE ASÍS</t>
  </si>
  <si>
    <t>4066</t>
  </si>
  <si>
    <t>EXPERIMENTAL BILINGÜE DE CARTAGO</t>
  </si>
  <si>
    <t>4058</t>
  </si>
  <si>
    <t>LICEO DE COT</t>
  </si>
  <si>
    <t>4151</t>
  </si>
  <si>
    <t>BILINGÜE DEL VALLE</t>
  </si>
  <si>
    <t>3971</t>
  </si>
  <si>
    <t>3990</t>
  </si>
  <si>
    <t>LICEO DE FRAILES</t>
  </si>
  <si>
    <t>00274</t>
  </si>
  <si>
    <t>CIENTIFICO DE COSTA RICA DE GUANACASTE -UCR-</t>
  </si>
  <si>
    <t>4113</t>
  </si>
  <si>
    <t>LICEO DE COLORADO</t>
  </si>
  <si>
    <t>00277</t>
  </si>
  <si>
    <t>COLEGIO ISAAC MARTIN</t>
  </si>
  <si>
    <t>4095</t>
  </si>
  <si>
    <t>LICEO LA VIRGEN</t>
  </si>
  <si>
    <t>4076</t>
  </si>
  <si>
    <t>4123</t>
  </si>
  <si>
    <t>LICEO COMTE</t>
  </si>
  <si>
    <t>4071</t>
  </si>
  <si>
    <t>LICEO TUCURRIQUE</t>
  </si>
  <si>
    <t>4060</t>
  </si>
  <si>
    <t>COLEGIO SAN FRANCISCO</t>
  </si>
  <si>
    <t>4121</t>
  </si>
  <si>
    <t>LICEO DE CHOMES</t>
  </si>
  <si>
    <t>COLEGIO SANTA TERESA</t>
  </si>
  <si>
    <t>4065</t>
  </si>
  <si>
    <t>COLEGIO ALEJANDRO QUESADA R.</t>
  </si>
  <si>
    <t>4122</t>
  </si>
  <si>
    <t>LICEO DE CHIRA</t>
  </si>
  <si>
    <t>PANAMERICANO</t>
  </si>
  <si>
    <t>3973</t>
  </si>
  <si>
    <t>BILINGÜE INTERNACIONAL</t>
  </si>
  <si>
    <t>4131</t>
  </si>
  <si>
    <t>LICEO DE MATINA</t>
  </si>
  <si>
    <t>4124</t>
  </si>
  <si>
    <t>LICEO PACIFICO SUR</t>
  </si>
  <si>
    <t>3972</t>
  </si>
  <si>
    <t>4129</t>
  </si>
  <si>
    <t>LICEO SIXAOLA</t>
  </si>
  <si>
    <t>4128</t>
  </si>
  <si>
    <t>LICEO RIO BANANO</t>
  </si>
  <si>
    <t>4225</t>
  </si>
  <si>
    <t>COLEGIO DEPORTIVO DE LIMON</t>
  </si>
  <si>
    <t>4127</t>
  </si>
  <si>
    <t>EXPERIMENTAL BILINGÜE DE AGUA BUENA</t>
  </si>
  <si>
    <t>COLEGIO ENRIQUE MALAVASSI VARGAS</t>
  </si>
  <si>
    <t>4142</t>
  </si>
  <si>
    <t>EXPERIMENTAL BILINGÜE DE POCOCÍ</t>
  </si>
  <si>
    <t>CIENTIFICO DE COSTA RICA DE SAN CARLOS -TEC-</t>
  </si>
  <si>
    <t>4150</t>
  </si>
  <si>
    <t>LICEO BIJAGUA</t>
  </si>
  <si>
    <t>COLEGIO ANGLOAMERICANO</t>
  </si>
  <si>
    <t>4007</t>
  </si>
  <si>
    <t>4008</t>
  </si>
  <si>
    <t>4107</t>
  </si>
  <si>
    <t>EXPERIMENTAL BILINGÜE DE SANTA CRUZ</t>
  </si>
  <si>
    <t>VILASECA</t>
  </si>
  <si>
    <t>MIRAVALLE</t>
  </si>
  <si>
    <t>3993</t>
  </si>
  <si>
    <t>LICEO DE SABANILLAS</t>
  </si>
  <si>
    <t>4114</t>
  </si>
  <si>
    <t>EXPERIMENTAL BILINGÜE DE NUEVO ARENAL</t>
  </si>
  <si>
    <t>4072</t>
  </si>
  <si>
    <t>LICEO SANTA TERESITA</t>
  </si>
  <si>
    <t>4145</t>
  </si>
  <si>
    <t>LICEO LA RITA</t>
  </si>
  <si>
    <t>4138</t>
  </si>
  <si>
    <t>LICEO DE TICABÁN</t>
  </si>
  <si>
    <t>4099</t>
  </si>
  <si>
    <t>COLEGIO SANTA CECILIA</t>
  </si>
  <si>
    <t>4042</t>
  </si>
  <si>
    <t>LICEO DE FLORENCIA</t>
  </si>
  <si>
    <t>4041</t>
  </si>
  <si>
    <t>LICEO SUCRE</t>
  </si>
  <si>
    <t>EAST SIDE HIGH SCHOOL</t>
  </si>
  <si>
    <t>4012</t>
  </si>
  <si>
    <t>LICEO CARRILLOS DE POAS</t>
  </si>
  <si>
    <t>3998</t>
  </si>
  <si>
    <t>COLEGIO DE TABARCIA</t>
  </si>
  <si>
    <t>4104</t>
  </si>
  <si>
    <t>COLEGIO BOCAS DE NOSARA</t>
  </si>
  <si>
    <t>4148</t>
  </si>
  <si>
    <t>LICEO AGUAS CLARAS</t>
  </si>
  <si>
    <t>4149</t>
  </si>
  <si>
    <t>LICEO KATIRA</t>
  </si>
  <si>
    <t>4147</t>
  </si>
  <si>
    <t>00383</t>
  </si>
  <si>
    <t>LICEO BRASILIA</t>
  </si>
  <si>
    <t>3979</t>
  </si>
  <si>
    <t>LICEO TEODORO PICADO</t>
  </si>
  <si>
    <t>3977</t>
  </si>
  <si>
    <t>00386</t>
  </si>
  <si>
    <t>00389</t>
  </si>
  <si>
    <t>BILINGÜE JORGE VOLIO JIMENEZ</t>
  </si>
  <si>
    <t>4061</t>
  </si>
  <si>
    <t>LICEO DE CORRALILLO</t>
  </si>
  <si>
    <t>4064</t>
  </si>
  <si>
    <t>COLEGIO FRANCISCA CARRASCO JIMENEZ</t>
  </si>
  <si>
    <t>4004</t>
  </si>
  <si>
    <t>LICEO BORUCA</t>
  </si>
  <si>
    <t>SAINT PETERS HIGH SCHOOL</t>
  </si>
  <si>
    <t>COLEGIO VICTORIA SCHOOL</t>
  </si>
  <si>
    <t>4144</t>
  </si>
  <si>
    <t>COLEGIO DE JIMÉNEZ</t>
  </si>
  <si>
    <t>4143</t>
  </si>
  <si>
    <t>LICEO DUACARÍ</t>
  </si>
  <si>
    <t>4059</t>
  </si>
  <si>
    <t>LICEO SAN DIEGO</t>
  </si>
  <si>
    <t>4047</t>
  </si>
  <si>
    <t>LICEO CHACHAGUA</t>
  </si>
  <si>
    <t>4043</t>
  </si>
  <si>
    <t>LICEO PAVON</t>
  </si>
  <si>
    <t>SANTA SOFÍA COLEGIO BILINGÜE</t>
  </si>
  <si>
    <t>4015</t>
  </si>
  <si>
    <t>COLEGIO AMBIENTALISTA EL ROBLE</t>
  </si>
  <si>
    <t>4013</t>
  </si>
  <si>
    <t>COLEGIO TUETAL NORTE</t>
  </si>
  <si>
    <t>4014</t>
  </si>
  <si>
    <t>LICEO SAN ROQUE</t>
  </si>
  <si>
    <t>4112</t>
  </si>
  <si>
    <t>COLEGIO SAN RAFAEL</t>
  </si>
  <si>
    <t>5079</t>
  </si>
  <si>
    <t>LICEO VILLARREAL</t>
  </si>
  <si>
    <t>4137</t>
  </si>
  <si>
    <t>LICEO LA ALEGRIA</t>
  </si>
  <si>
    <t>4032</t>
  </si>
  <si>
    <t>LICEO NUESTRA SEÑORA DE LOS ANGELES</t>
  </si>
  <si>
    <t>4106</t>
  </si>
  <si>
    <t>LICEO SAN FRANCISCO DE COYOTE</t>
  </si>
  <si>
    <t>CATOLICO SAN AMBROSIO</t>
  </si>
  <si>
    <t>3978</t>
  </si>
  <si>
    <t>ANGEL HIGH SCHOOL</t>
  </si>
  <si>
    <t>ROYAL</t>
  </si>
  <si>
    <t>4044</t>
  </si>
  <si>
    <t>LICEO SANTA RITA</t>
  </si>
  <si>
    <t>4011</t>
  </si>
  <si>
    <t>LICEO DE SANTA GERTRUDIS</t>
  </si>
  <si>
    <t>COLEGIO BENJAMÍN FRANKLIN</t>
  </si>
  <si>
    <t>4098</t>
  </si>
  <si>
    <t>00438</t>
  </si>
  <si>
    <t>COLEGIO CAÑAS DULCES</t>
  </si>
  <si>
    <t>4126</t>
  </si>
  <si>
    <t>4038</t>
  </si>
  <si>
    <t>EXPERIMENTAL BILINGÜE DE NARANJO</t>
  </si>
  <si>
    <t>4130</t>
  </si>
  <si>
    <t>LICEO RODRIGO SOLANO QUIROS</t>
  </si>
  <si>
    <t>3999</t>
  </si>
  <si>
    <t>ACADEMIA DE LA TECNOLOGIA MODERNA</t>
  </si>
  <si>
    <t>4031</t>
  </si>
  <si>
    <t>LICEO DE TAMBOR</t>
  </si>
  <si>
    <t>COLEGIO SAN RAFAEL-ATENAS</t>
  </si>
  <si>
    <t>SAINT VINCENT</t>
  </si>
  <si>
    <t>4075</t>
  </si>
  <si>
    <t>COLEGIO AMBIENTALISTA DE PEJIBAYE</t>
  </si>
  <si>
    <t>4073</t>
  </si>
  <si>
    <t>EXPERIMENTAL BILINGÜE DE TURRIALBA</t>
  </si>
  <si>
    <t>4074</t>
  </si>
  <si>
    <t>LICEO TRES EQUIS</t>
  </si>
  <si>
    <t>FATHER´S HOME</t>
  </si>
  <si>
    <t>5536</t>
  </si>
  <si>
    <t>COLEGIO BARRA DE COLORADO</t>
  </si>
  <si>
    <t>5176</t>
  </si>
  <si>
    <t>LICEO RURAL BARRA DE TORTUGUERO</t>
  </si>
  <si>
    <t>5316</t>
  </si>
  <si>
    <t>5171</t>
  </si>
  <si>
    <t>LICEO RURAL GAVILÁN</t>
  </si>
  <si>
    <t>5142</t>
  </si>
  <si>
    <t>LICEO RURAL SAN JORGE</t>
  </si>
  <si>
    <t>5144</t>
  </si>
  <si>
    <t>LICEO RURAL PONGOLA</t>
  </si>
  <si>
    <t>5146</t>
  </si>
  <si>
    <t>00471</t>
  </si>
  <si>
    <t>LICEO RURAL EL CONCHO</t>
  </si>
  <si>
    <t>5156</t>
  </si>
  <si>
    <t>LICEO RURAL GRANO DE ORO</t>
  </si>
  <si>
    <t>5133</t>
  </si>
  <si>
    <t>00473</t>
  </si>
  <si>
    <t>5300</t>
  </si>
  <si>
    <t>LICEO LAS ESPERANZAS</t>
  </si>
  <si>
    <t>5073</t>
  </si>
  <si>
    <t>LICEO LA UVITA</t>
  </si>
  <si>
    <t>5299</t>
  </si>
  <si>
    <t>5134</t>
  </si>
  <si>
    <t>COLEGIO SANTA EDUVIGES</t>
  </si>
  <si>
    <t>5136</t>
  </si>
  <si>
    <t>COLEGIO DE UJARRÁS</t>
  </si>
  <si>
    <t>5163</t>
  </si>
  <si>
    <t>LICEO RURAL JOSE LUIS JIMENEZ ALCALA</t>
  </si>
  <si>
    <t>5145</t>
  </si>
  <si>
    <t>LICEO RURAL SAN JOAQUIN DE CUTRIS</t>
  </si>
  <si>
    <t>5167</t>
  </si>
  <si>
    <t>LICEO RURAL BAHIA DRAKE</t>
  </si>
  <si>
    <t>5159</t>
  </si>
  <si>
    <t>LICEO SAMARA</t>
  </si>
  <si>
    <t>5152</t>
  </si>
  <si>
    <t>LICEO VERACRUZ</t>
  </si>
  <si>
    <t>5303</t>
  </si>
  <si>
    <t>LICEO CAPITAN MANUEL QUIROS</t>
  </si>
  <si>
    <t>4913</t>
  </si>
  <si>
    <t>LICEO DOS RIOS</t>
  </si>
  <si>
    <t>5166</t>
  </si>
  <si>
    <t>LICEO FINCA ALAJUELA</t>
  </si>
  <si>
    <t>4139</t>
  </si>
  <si>
    <t>LICEO DE POCORA</t>
  </si>
  <si>
    <t>4140</t>
  </si>
  <si>
    <t>LICEO AMBIENTALISTA LLANO BONITO</t>
  </si>
  <si>
    <t>COLEGIO SAN ENRIQUE DE OSSO</t>
  </si>
  <si>
    <t>5170</t>
  </si>
  <si>
    <t>LICEO RURAL BARRA PARISMINA</t>
  </si>
  <si>
    <t>5173</t>
  </si>
  <si>
    <t>LICEO RURAL CAHUITA</t>
  </si>
  <si>
    <t>5683</t>
  </si>
  <si>
    <t>UNIDAD PEDAGOGICA RIO CUBA</t>
  </si>
  <si>
    <t>5532</t>
  </si>
  <si>
    <t>LICEO BOCA DE ARENAL</t>
  </si>
  <si>
    <t>5151</t>
  </si>
  <si>
    <t>LICEO BUENOS AIRES DE POCOSOL</t>
  </si>
  <si>
    <t>5318</t>
  </si>
  <si>
    <t>LICEO CORONEL MANUEL ARGÜELLO</t>
  </si>
  <si>
    <t>4039</t>
  </si>
  <si>
    <t>COLEGIO DR. RICARDO MORENO CAÑAS</t>
  </si>
  <si>
    <t>COLEGIO CEBITT INTERNACIONAL</t>
  </si>
  <si>
    <t>4049</t>
  </si>
  <si>
    <t>LICEO MANUEL EMILIO RODRIGUEZ</t>
  </si>
  <si>
    <t>5132</t>
  </si>
  <si>
    <t>5531</t>
  </si>
  <si>
    <t>LICEO CONCEPCIÓN</t>
  </si>
  <si>
    <t>5125</t>
  </si>
  <si>
    <t>LICEO RURAL CHÁNGUENA</t>
  </si>
  <si>
    <t>5530</t>
  </si>
  <si>
    <t>LICEO SAN FRANCISCO</t>
  </si>
  <si>
    <t>5301</t>
  </si>
  <si>
    <t>5161</t>
  </si>
  <si>
    <t>LICEO RURAL LA ESPERANZA</t>
  </si>
  <si>
    <t>4109</t>
  </si>
  <si>
    <t>LICEO BELEN</t>
  </si>
  <si>
    <t>5155</t>
  </si>
  <si>
    <t>LICEO RURAL PACAYITAS</t>
  </si>
  <si>
    <t>5165</t>
  </si>
  <si>
    <t>LICEO RURAL ISLA VENADO</t>
  </si>
  <si>
    <t>4915</t>
  </si>
  <si>
    <t>LICEO RURAL CABECERAS</t>
  </si>
  <si>
    <t>5139</t>
  </si>
  <si>
    <t>LICEO  POASITO</t>
  </si>
  <si>
    <t>5178</t>
  </si>
  <si>
    <t>00520</t>
  </si>
  <si>
    <t>LICEO LAS DELICIAS</t>
  </si>
  <si>
    <t>5707</t>
  </si>
  <si>
    <t>COLEGIO ACADEMICO DE COSTA DE PAJAROS</t>
  </si>
  <si>
    <t>5121</t>
  </si>
  <si>
    <t>LICEO RURAL LAS CEIBAS</t>
  </si>
  <si>
    <t>SAINT GABRIEL</t>
  </si>
  <si>
    <t>COLEGIO BILINGÜE NUEVA ESPERANZA</t>
  </si>
  <si>
    <t>COLEGIO DEL MUNDO UNIDO COSTA RICA</t>
  </si>
  <si>
    <t>NUEVO MUNDO</t>
  </si>
  <si>
    <t>3980</t>
  </si>
  <si>
    <t>LICEO HERNAN ZAMORA ELIZONDO</t>
  </si>
  <si>
    <t>5197</t>
  </si>
  <si>
    <t>UNIDAD PEDAGÓGICA CASA HOGAR</t>
  </si>
  <si>
    <t>5288</t>
  </si>
  <si>
    <t>LICEO RURAL MANZANILLO</t>
  </si>
  <si>
    <t>4097</t>
  </si>
  <si>
    <t>COLEGIO JOSÉ MARÍA GUTIÉRREZ</t>
  </si>
  <si>
    <t>5154</t>
  </si>
  <si>
    <t>LICEO RURAL SAN JOAQUIN</t>
  </si>
  <si>
    <t>4115</t>
  </si>
  <si>
    <t>LICEO EMILIANO ODIO MADRIGAL</t>
  </si>
  <si>
    <t>5137</t>
  </si>
  <si>
    <t>LICEO LA GUACIMA</t>
  </si>
  <si>
    <t>5080</t>
  </si>
  <si>
    <t>5289</t>
  </si>
  <si>
    <t>LICEO RURAL DE CEDRAL</t>
  </si>
  <si>
    <t>5177</t>
  </si>
  <si>
    <t>LICEO RURAL EL PORVENIR</t>
  </si>
  <si>
    <t>ECOTURISTICO DEL  PACIFICO</t>
  </si>
  <si>
    <t>5075</t>
  </si>
  <si>
    <t>LICEO FRANCISCO AMIGUETTE HERRERA</t>
  </si>
  <si>
    <t>5076</t>
  </si>
  <si>
    <t>LICEO GASTON PERALTA CARRANZA</t>
  </si>
  <si>
    <t>5150</t>
  </si>
  <si>
    <t>LICEO SAN MARCOS</t>
  </si>
  <si>
    <t>5148</t>
  </si>
  <si>
    <t>LICEO RURAL SAN RAFAEL</t>
  </si>
  <si>
    <t>5149</t>
  </si>
  <si>
    <t>LICEO RURAL MEDIO QUESO</t>
  </si>
  <si>
    <t>4048</t>
  </si>
  <si>
    <t>LICEO ENRIQUE GUIER SAENZ</t>
  </si>
  <si>
    <t>3995</t>
  </si>
  <si>
    <t>LICEO JOAQUIN GUTIERREZ MANGEL</t>
  </si>
  <si>
    <t>5347</t>
  </si>
  <si>
    <t>LICEO RURAL BUENA VISTA</t>
  </si>
  <si>
    <t>5297</t>
  </si>
  <si>
    <t>COLEGIO LA PALMA</t>
  </si>
  <si>
    <t>5350</t>
  </si>
  <si>
    <t>LICEO SABANILLAS</t>
  </si>
  <si>
    <t>5317</t>
  </si>
  <si>
    <t>LICEO CANALETE</t>
  </si>
  <si>
    <t>4068</t>
  </si>
  <si>
    <t>LICEO LLANO BONITO</t>
  </si>
  <si>
    <t>SAN EDUARDO BILINGÜE</t>
  </si>
  <si>
    <t>4006</t>
  </si>
  <si>
    <t>LICEO YOLANDA OREAMUNO UNGER</t>
  </si>
  <si>
    <t>5294</t>
  </si>
  <si>
    <t>LICEO RURAL USEKLA</t>
  </si>
  <si>
    <t>5129</t>
  </si>
  <si>
    <t>5128</t>
  </si>
  <si>
    <t>5168</t>
  </si>
  <si>
    <t>LICEO RURAL BOCA DE SIERPE</t>
  </si>
  <si>
    <t>5131</t>
  </si>
  <si>
    <t>5302</t>
  </si>
  <si>
    <t>LICEO LOS ANGELES</t>
  </si>
  <si>
    <t>5293</t>
  </si>
  <si>
    <t>LICEO RURAL BOCA TAPADA</t>
  </si>
  <si>
    <t>5304</t>
  </si>
  <si>
    <t>LICEO NICOLAS AGUILAR MURILLO</t>
  </si>
  <si>
    <t>SAINT NICHOLAS OF FLÜE SCHOOL</t>
  </si>
  <si>
    <t>KAMUK SCHOOL</t>
  </si>
  <si>
    <t>5290</t>
  </si>
  <si>
    <t>LICEO DE CASCAJAL</t>
  </si>
  <si>
    <t>SANTA ANA HIGH SCHOOL</t>
  </si>
  <si>
    <t>MI PATRIA</t>
  </si>
  <si>
    <t>4091</t>
  </si>
  <si>
    <t>LICEO DE RIO FRIO</t>
  </si>
  <si>
    <t>5295</t>
  </si>
  <si>
    <t>LICEO LA PERLA</t>
  </si>
  <si>
    <t>5291</t>
  </si>
  <si>
    <t>LICEO RURAL BIJAGUAL</t>
  </si>
  <si>
    <t>5575</t>
  </si>
  <si>
    <t>LICEO RURAL ABROJO MOCTEZUMA</t>
  </si>
  <si>
    <t>5576</t>
  </si>
  <si>
    <t>LICEO RURAL SANTA ROSA</t>
  </si>
  <si>
    <t>5590</t>
  </si>
  <si>
    <t>LICEO JUNTAS DE CAOBA</t>
  </si>
  <si>
    <t>5535</t>
  </si>
  <si>
    <t>LICEO DE GUARDIA</t>
  </si>
  <si>
    <t>5583</t>
  </si>
  <si>
    <t>LICEO CUATRO BOCAS</t>
  </si>
  <si>
    <t>5584</t>
  </si>
  <si>
    <t>LICEO RURAL LA CONQUISTA</t>
  </si>
  <si>
    <t>5568</t>
  </si>
  <si>
    <t>COLEGIO SEPECUE</t>
  </si>
  <si>
    <t>5567</t>
  </si>
  <si>
    <t>LICEO VENECIA</t>
  </si>
  <si>
    <t>5577</t>
  </si>
  <si>
    <t>LICEO EL SAINO</t>
  </si>
  <si>
    <t>5533</t>
  </si>
  <si>
    <t>EXPERIMENTAL BILINGÜE DE LOS ÁNGELES</t>
  </si>
  <si>
    <t>VISTA ATENAS HIGH SCHOOL</t>
  </si>
  <si>
    <t>SAINT ANTHONY HIGH SCHOOL</t>
  </si>
  <si>
    <t>SAINT JOSSELIN DAY SCHOOL</t>
  </si>
  <si>
    <t>CIENTIFICO DE COSTA RICA DEL ATLANTICO -UNED-</t>
  </si>
  <si>
    <t>5580</t>
  </si>
  <si>
    <t>LICEO RURAL SANTIAGO</t>
  </si>
  <si>
    <t>5579</t>
  </si>
  <si>
    <t>00631</t>
  </si>
  <si>
    <t>5581</t>
  </si>
  <si>
    <t>LICEO RURAL SAN RAFAEL DE CABAGRA</t>
  </si>
  <si>
    <t>5585</t>
  </si>
  <si>
    <t>LICEO RURAL LA ALDEA</t>
  </si>
  <si>
    <t>5296</t>
  </si>
  <si>
    <t>LICEO RURAL SALVADOR DURAN OCAMPO</t>
  </si>
  <si>
    <t>5587</t>
  </si>
  <si>
    <t>LICEO RURAL SAN JULIAN</t>
  </si>
  <si>
    <t>5662</t>
  </si>
  <si>
    <t>LICEO RURAL DE PUERTO VIEJO</t>
  </si>
  <si>
    <t>5598</t>
  </si>
  <si>
    <t>LICEO COQUITAL</t>
  </si>
  <si>
    <t>5578</t>
  </si>
  <si>
    <t>LICEO RURAL LA GUARIA DE POCOSOL</t>
  </si>
  <si>
    <t>5729</t>
  </si>
  <si>
    <t>COLEGIO PLAYAS DEL COCO</t>
  </si>
  <si>
    <t>5728</t>
  </si>
  <si>
    <t>LICEO SANTA MARTA</t>
  </si>
  <si>
    <t>5658</t>
  </si>
  <si>
    <t>LICEO RURAL YERI</t>
  </si>
  <si>
    <t>5657</t>
  </si>
  <si>
    <t>5679</t>
  </si>
  <si>
    <t>COLEGIO CANDELARIA</t>
  </si>
  <si>
    <t>5656</t>
  </si>
  <si>
    <t>LICEO RURAL SANTA CRUZ</t>
  </si>
  <si>
    <t>5655</t>
  </si>
  <si>
    <t>LICEO DE SAN ANDRES</t>
  </si>
  <si>
    <t>5661</t>
  </si>
  <si>
    <t>LICEO RURAL LAS MARIAS</t>
  </si>
  <si>
    <t>5718</t>
  </si>
  <si>
    <t>EXPERIMENTAL BILINGÜE DE RÍO JIMÉNEZ</t>
  </si>
  <si>
    <t>5670</t>
  </si>
  <si>
    <t>LICEO COLONIA PUNTARENAS</t>
  </si>
  <si>
    <t>5671</t>
  </si>
  <si>
    <t>LICEO COLONIA VILLA NUEVA</t>
  </si>
  <si>
    <t>5672</t>
  </si>
  <si>
    <t>LICEO RURAL VALLE VERDE</t>
  </si>
  <si>
    <t>5674</t>
  </si>
  <si>
    <t>LICEO RURAL PIEDRAS AZULES</t>
  </si>
  <si>
    <t>5673</t>
  </si>
  <si>
    <t>LICEO RURAL SAN LUIS</t>
  </si>
  <si>
    <t>5591</t>
  </si>
  <si>
    <t>LICEO SAN JORGE</t>
  </si>
  <si>
    <t>5709</t>
  </si>
  <si>
    <t>LICEO RURAL DE TARCOLES</t>
  </si>
  <si>
    <t>5667</t>
  </si>
  <si>
    <t>LICEO RURAL JUANILAMA</t>
  </si>
  <si>
    <t>5677</t>
  </si>
  <si>
    <t>COLEGIO SAN MARTIN</t>
  </si>
  <si>
    <t>5735</t>
  </si>
  <si>
    <t>5664</t>
  </si>
  <si>
    <t>LICEO RURAL SAN ANTONIO</t>
  </si>
  <si>
    <t>5663</t>
  </si>
  <si>
    <t>LICEO RURAL LA PALMA</t>
  </si>
  <si>
    <t>5645</t>
  </si>
  <si>
    <t>LICEO BEBEDERO</t>
  </si>
  <si>
    <t>5665</t>
  </si>
  <si>
    <t>LICEO RURAL BOCA RIO SAN CARLOS</t>
  </si>
  <si>
    <t>5708</t>
  </si>
  <si>
    <t>LICEO RURAL LA GARITA</t>
  </si>
  <si>
    <t>5659</t>
  </si>
  <si>
    <t>LICEO RURAL CARTAGENA</t>
  </si>
  <si>
    <t>00685</t>
  </si>
  <si>
    <t>CIENTIFICO DE COSTA RICA DE PUNTARENAS -UCR-</t>
  </si>
  <si>
    <t>5852</t>
  </si>
  <si>
    <t>LICEO PICAGRES DE MORA</t>
  </si>
  <si>
    <t>5873</t>
  </si>
  <si>
    <t>LICEO DE BARBACOAS</t>
  </si>
  <si>
    <t>5586</t>
  </si>
  <si>
    <t>LICEO EL PARAISO</t>
  </si>
  <si>
    <t>BILINGÜE BOCA DEL MONTE</t>
  </si>
  <si>
    <t>6156</t>
  </si>
  <si>
    <t>5870</t>
  </si>
  <si>
    <t>5814</t>
  </si>
  <si>
    <t>LICEO VUELTA DE JORCO</t>
  </si>
  <si>
    <t>5834</t>
  </si>
  <si>
    <t>UNIDAD PEDAGOGICA SAN DIEGO</t>
  </si>
  <si>
    <t>5840</t>
  </si>
  <si>
    <t>LICEO RURAL LA LUCHITA</t>
  </si>
  <si>
    <t>5841</t>
  </si>
  <si>
    <t>LICEO SAN CARLOS</t>
  </si>
  <si>
    <t>5845</t>
  </si>
  <si>
    <t>LICEO EL CONSUELO</t>
  </si>
  <si>
    <t>5844</t>
  </si>
  <si>
    <t>LICEO CUAJINIQUIL</t>
  </si>
  <si>
    <t>5838</t>
  </si>
  <si>
    <t>LICEO RURAL COOPESILENCIO</t>
  </si>
  <si>
    <t>5836</t>
  </si>
  <si>
    <t>LICEO RURAL SANTO DOMINGO</t>
  </si>
  <si>
    <t>5837</t>
  </si>
  <si>
    <t>LICEO RURAL CERRITOS</t>
  </si>
  <si>
    <t>5871</t>
  </si>
  <si>
    <t>LICEO RURAL LONDRES</t>
  </si>
  <si>
    <t>5869</t>
  </si>
  <si>
    <t>LICEO AEROPUERTO JERUSALEN</t>
  </si>
  <si>
    <t>5817</t>
  </si>
  <si>
    <t>LICEO LA PALMERA</t>
  </si>
  <si>
    <t>5854</t>
  </si>
  <si>
    <t>LICEO RURAL EL VENADO</t>
  </si>
  <si>
    <t>DEPORTIVO SANTO DOMINGO</t>
  </si>
  <si>
    <t>COLEGIO LA GRAN ESPERANZA INTERNACIONAL</t>
  </si>
  <si>
    <t>5858</t>
  </si>
  <si>
    <t>LICEO RURAL LA GATA</t>
  </si>
  <si>
    <t>5850</t>
  </si>
  <si>
    <t>5886</t>
  </si>
  <si>
    <t>EXPERIMENTAL BILINGÜE DE SARCHI SUR</t>
  </si>
  <si>
    <t>5891</t>
  </si>
  <si>
    <t>LICEO RURAL EL CARMEN PARRITA</t>
  </si>
  <si>
    <t>5820</t>
  </si>
  <si>
    <t>LICEO DE TERRABA</t>
  </si>
  <si>
    <t>5847</t>
  </si>
  <si>
    <t>LICEO RURAL LA CELINA</t>
  </si>
  <si>
    <t>5882</t>
  </si>
  <si>
    <t>EXPERIMENTAL BILINGÜE DE SIQUIRRES</t>
  </si>
  <si>
    <t>5848</t>
  </si>
  <si>
    <t>LICEO INDÍGENA BOCA COHÉN</t>
  </si>
  <si>
    <t>5842</t>
  </si>
  <si>
    <t>5849</t>
  </si>
  <si>
    <t>LICEO RURAL ROCA QUEMADA</t>
  </si>
  <si>
    <t>5851</t>
  </si>
  <si>
    <t>5874</t>
  </si>
  <si>
    <t>LICEO AMBIENTALISTA DE HORQUETAS</t>
  </si>
  <si>
    <t>5846</t>
  </si>
  <si>
    <t>LICEO RURAL GANDOCA</t>
  </si>
  <si>
    <t>5860</t>
  </si>
  <si>
    <t>LICEO RURAL LAS NUBES CRISTO REY</t>
  </si>
  <si>
    <t>5843</t>
  </si>
  <si>
    <t>LICEO RURAL ALTO COMTE</t>
  </si>
  <si>
    <t>5895</t>
  </si>
  <si>
    <t>LICEO RURAL AGUAS ZARCAS</t>
  </si>
  <si>
    <t>5999</t>
  </si>
  <si>
    <t>LICEO RURAL SAN ISIDRO</t>
  </si>
  <si>
    <t>5968</t>
  </si>
  <si>
    <t>LICEO RURAL CAÑON DE EL GUARCO</t>
  </si>
  <si>
    <t>5979</t>
  </si>
  <si>
    <t>LICEO SAN NICOLAS DE TOLENTINO</t>
  </si>
  <si>
    <t>5993</t>
  </si>
  <si>
    <t>5975</t>
  </si>
  <si>
    <t>LICEO RURAL BANDERAS</t>
  </si>
  <si>
    <t>5994</t>
  </si>
  <si>
    <t>LICEO LA AMISTAD</t>
  </si>
  <si>
    <t>5988</t>
  </si>
  <si>
    <t>LICEO QUEBRADA GANADO</t>
  </si>
  <si>
    <t>5967</t>
  </si>
  <si>
    <t>LICEO RURAL NUEVA GUATEMALA</t>
  </si>
  <si>
    <t>6017</t>
  </si>
  <si>
    <t>LICEO LA LUCHA</t>
  </si>
  <si>
    <t>5970</t>
  </si>
  <si>
    <t>LICEO RURAL ISLAS DEL CHIRRIPO</t>
  </si>
  <si>
    <t>5973</t>
  </si>
  <si>
    <t>5992</t>
  </si>
  <si>
    <t>LICEO LAGUNA</t>
  </si>
  <si>
    <t>5995</t>
  </si>
  <si>
    <t>LICEO DE MAGALLANES</t>
  </si>
  <si>
    <t>5996</t>
  </si>
  <si>
    <t>EXPERIMENTAL BILINGÜE DE SAN RAMON</t>
  </si>
  <si>
    <t>5985</t>
  </si>
  <si>
    <t>LICEO RURAL ZAPATON</t>
  </si>
  <si>
    <t>6030</t>
  </si>
  <si>
    <t>LICEO VIRGEN MEDALLA MILAGROSA</t>
  </si>
  <si>
    <t>5998</t>
  </si>
  <si>
    <t>LICEO PACTO DEL JOCOTE</t>
  </si>
  <si>
    <t>6020</t>
  </si>
  <si>
    <t>LICEO DEPORTIVO DE GRECIA</t>
  </si>
  <si>
    <t>6027</t>
  </si>
  <si>
    <t>LICEO HIGUITO</t>
  </si>
  <si>
    <t>5990</t>
  </si>
  <si>
    <t>LICEO LAS MERCEDES</t>
  </si>
  <si>
    <t>5971</t>
  </si>
  <si>
    <t>LICEO RURAL UNION DEL TORO</t>
  </si>
  <si>
    <t>6000</t>
  </si>
  <si>
    <t>LICEO CUATRO ESQUINAS</t>
  </si>
  <si>
    <t>5986</t>
  </si>
  <si>
    <t>LICEO RURAL KABEBATA</t>
  </si>
  <si>
    <t>5969</t>
  </si>
  <si>
    <t>5972</t>
  </si>
  <si>
    <t>5984</t>
  </si>
  <si>
    <t>LICEO LABRADOR</t>
  </si>
  <si>
    <t>6133</t>
  </si>
  <si>
    <t>LICEO PUENTE DE PIEDRA</t>
  </si>
  <si>
    <t>6045</t>
  </si>
  <si>
    <t>LICEO RURAL YORKIN</t>
  </si>
  <si>
    <t>6103</t>
  </si>
  <si>
    <t>I.E.G.B. PARAISO</t>
  </si>
  <si>
    <t>6127</t>
  </si>
  <si>
    <t>6137</t>
  </si>
  <si>
    <t>LICEO OCCIDENTAL</t>
  </si>
  <si>
    <t>BILINGÜE SONNYSA CBC</t>
  </si>
  <si>
    <t>6128</t>
  </si>
  <si>
    <t>I.E.G.B. AMERICA CENTRAL</t>
  </si>
  <si>
    <t>6135</t>
  </si>
  <si>
    <t>6096</t>
  </si>
  <si>
    <t>6108</t>
  </si>
  <si>
    <t>6146</t>
  </si>
  <si>
    <t>I.E.G.B. NUESTRA SEÑORA DE SION</t>
  </si>
  <si>
    <t>6149</t>
  </si>
  <si>
    <t>LICEO BUENOS AIRES</t>
  </si>
  <si>
    <t>6115</t>
  </si>
  <si>
    <t>6112</t>
  </si>
  <si>
    <t>COLEGIO FINCA NARANJO</t>
  </si>
  <si>
    <t>6046</t>
  </si>
  <si>
    <t>5981</t>
  </si>
  <si>
    <t>6106</t>
  </si>
  <si>
    <t>I.E.G.B. PBRO. YANUARIO QUESADA</t>
  </si>
  <si>
    <t>6157</t>
  </si>
  <si>
    <t>I.E.G.B. LA VICTORIA</t>
  </si>
  <si>
    <t>SAINT JOSEPH`S</t>
  </si>
  <si>
    <t>6129</t>
  </si>
  <si>
    <t>LICEO RURAL KATSI</t>
  </si>
  <si>
    <t>6215</t>
  </si>
  <si>
    <t>UNIDAD PEDAGOGICA EL TORITO</t>
  </si>
  <si>
    <t>6216</t>
  </si>
  <si>
    <t>LICEO LLANO LOS ANGELES</t>
  </si>
  <si>
    <t>6217</t>
  </si>
  <si>
    <t>LICEO RURAL GUACIMAL</t>
  </si>
  <si>
    <t>6219</t>
  </si>
  <si>
    <t>6220</t>
  </si>
  <si>
    <t>LICEO RURAL COLONIA DEL VALLE</t>
  </si>
  <si>
    <t>6236</t>
  </si>
  <si>
    <t>LICEO RURAL PALMERA</t>
  </si>
  <si>
    <t>6235</t>
  </si>
  <si>
    <t>LICEO RURAL NAMALDI</t>
  </si>
  <si>
    <t>6224</t>
  </si>
  <si>
    <t>LICEO RURAL COROMA</t>
  </si>
  <si>
    <t>6244</t>
  </si>
  <si>
    <t>LICEO SONAFLUCA</t>
  </si>
  <si>
    <t>6273</t>
  </si>
  <si>
    <t>LICEO RURAL CERROS</t>
  </si>
  <si>
    <t>6222</t>
  </si>
  <si>
    <t>COLEGIO QUEBRADA GRANDE</t>
  </si>
  <si>
    <t>6269</t>
  </si>
  <si>
    <t>COLEGIO MATA DE PLATANO</t>
  </si>
  <si>
    <t>6267</t>
  </si>
  <si>
    <t>LICEO RURAL LOS ALMENDROS</t>
  </si>
  <si>
    <t>6375</t>
  </si>
  <si>
    <t>VALLEY FORGE FUTURE</t>
  </si>
  <si>
    <t>CIENTIFICO DE COSTA RICA DE ALAJUELA -UNED-</t>
  </si>
  <si>
    <t>6385</t>
  </si>
  <si>
    <t>6350</t>
  </si>
  <si>
    <t>I.E.G.B. LIMON 2000</t>
  </si>
  <si>
    <t>6372</t>
  </si>
  <si>
    <t>LICEO TIERRA BLANCA</t>
  </si>
  <si>
    <t>6384</t>
  </si>
  <si>
    <t>LICEO DE TOBOSI</t>
  </si>
  <si>
    <t>6376</t>
  </si>
  <si>
    <t>LICEO SAN JOSE DEL RIO</t>
  </si>
  <si>
    <t>6409</t>
  </si>
  <si>
    <t>LICEO RURAL SALITRE</t>
  </si>
  <si>
    <t>6406</t>
  </si>
  <si>
    <t>LICEO RURAL SHIKABALI</t>
  </si>
  <si>
    <t>6407</t>
  </si>
  <si>
    <t>LICEO RURAL KJAKUO SULO</t>
  </si>
  <si>
    <t>6408</t>
  </si>
  <si>
    <t>COLEGIO INDÍGENA SHIROLES</t>
  </si>
  <si>
    <t>SANTA MARIA TECHNICAL SCHOOL</t>
  </si>
  <si>
    <t>6456</t>
  </si>
  <si>
    <t>COLEGIO OMAR SALAZAR OBANDO</t>
  </si>
  <si>
    <t>6429</t>
  </si>
  <si>
    <t>LICEO RURAL QUIRIMAN</t>
  </si>
  <si>
    <t>6465</t>
  </si>
  <si>
    <t>LICEO RURAL VILLA HERMOSA</t>
  </si>
  <si>
    <t>6480</t>
  </si>
  <si>
    <t>LICEO RURAL ALTO COHEN</t>
  </si>
  <si>
    <t>6479</t>
  </si>
  <si>
    <t>COLEGIO DE GUACIMO</t>
  </si>
  <si>
    <t>EDUCATIONAL CENTER ABC</t>
  </si>
  <si>
    <t>JOHN F. KENNEDY HIGH SCHOOL-SAN VITO</t>
  </si>
  <si>
    <t>BILINGÜE VIRGEN DEL PILAR</t>
  </si>
  <si>
    <t>COLEGIO SAN CARLOS BORROMEO</t>
  </si>
  <si>
    <t>6501</t>
  </si>
  <si>
    <t>COLEGIO FLORIDA</t>
  </si>
  <si>
    <t>6500</t>
  </si>
  <si>
    <t>COLEGIO DE PACUARE</t>
  </si>
  <si>
    <t>6498</t>
  </si>
  <si>
    <t>LICEO RURAL YIMBA CAJC</t>
  </si>
  <si>
    <t>ISAAC PHILLIPE PRIMARY &amp; HIGH SCHOOL</t>
  </si>
  <si>
    <t>COLEGIO SAN RAFAEL-OROTINA</t>
  </si>
  <si>
    <t>6512</t>
  </si>
  <si>
    <t>LICEO SANTISIMA TRINIDAD</t>
  </si>
  <si>
    <t>LAS NUBES SCHOOL</t>
  </si>
  <si>
    <t>SUN VALLEY HIGH SCHOOL</t>
  </si>
  <si>
    <t>JOHN F. KENNEDY HIGH SCHOOL-CIUDAD NEILY</t>
  </si>
  <si>
    <t>PASOS DE JUVENTUD CENTRO EDUCATIVO</t>
  </si>
  <si>
    <t>6564</t>
  </si>
  <si>
    <t>LICEO COPEY</t>
  </si>
  <si>
    <t>6570</t>
  </si>
  <si>
    <t>LICEO RURAL CHINA KICHA</t>
  </si>
  <si>
    <t>6569</t>
  </si>
  <si>
    <t>LICEO RURAL ARANJUEZ</t>
  </si>
  <si>
    <t>6568</t>
  </si>
  <si>
    <t>6571</t>
  </si>
  <si>
    <t>LICEO RURAL EL PROGRESO</t>
  </si>
  <si>
    <t>6567</t>
  </si>
  <si>
    <t>LICEO RURAL LA UNION</t>
  </si>
  <si>
    <t>6565</t>
  </si>
  <si>
    <t>LICEO RURAL SAN JOSE</t>
  </si>
  <si>
    <t>CATOLICO SAN JOSE</t>
  </si>
  <si>
    <t>PROFESOR SAUL CARDENAS CUBILLO</t>
  </si>
  <si>
    <t>6636</t>
  </si>
  <si>
    <t>LICEO RURAL TSIRURURI</t>
  </si>
  <si>
    <t>6625</t>
  </si>
  <si>
    <t>LICEO RURAL JAK KSARI</t>
  </si>
  <si>
    <t>6631</t>
  </si>
  <si>
    <t>6632</t>
  </si>
  <si>
    <t>UNIDAD PEDAGOGICA ISLA CABALLO</t>
  </si>
  <si>
    <t>6624</t>
  </si>
  <si>
    <t>LICEO RURAL SIKRIYöK</t>
  </si>
  <si>
    <t>KIWI LEARNING CENTRE &amp; FRANZ LISZT SCHOOL</t>
  </si>
  <si>
    <t>COSTA RICA INTERNATIONAL ACADEMY</t>
  </si>
  <si>
    <t>6666</t>
  </si>
  <si>
    <t>COLEGIO SAN FRANCISCO DE LA PALMERA</t>
  </si>
  <si>
    <t>6676</t>
  </si>
  <si>
    <t>COLEGIO DE LEPANTO</t>
  </si>
  <si>
    <t>6667</t>
  </si>
  <si>
    <t>LICEO RURAL PALACIOS</t>
  </si>
  <si>
    <t>SISTEMA EDUCATIVO CENIT</t>
  </si>
  <si>
    <t>VALUES IN ACTION</t>
  </si>
  <si>
    <t>6742</t>
  </si>
  <si>
    <t>LICEO DE SANTIAGO</t>
  </si>
  <si>
    <t>6714</t>
  </si>
  <si>
    <t>LICEO NUEVO DE PURISCAL</t>
  </si>
  <si>
    <t>6717</t>
  </si>
  <si>
    <t>COLEGIO DE SIQUIRRES</t>
  </si>
  <si>
    <t>6752</t>
  </si>
  <si>
    <t>LICEO RURAL VARA BLANCA</t>
  </si>
  <si>
    <t>6716</t>
  </si>
  <si>
    <t>LICEO DE GUARARI</t>
  </si>
  <si>
    <t>MONSEÑOR VITTORINO GIRARDI STELLIN</t>
  </si>
  <si>
    <t>BANNY NG HIDALGO</t>
  </si>
  <si>
    <t>SOR ANA ELENA RAMIREZ QUIROS</t>
  </si>
  <si>
    <t>EDUARDO SOLANO SIBAJA</t>
  </si>
  <si>
    <t>MARGARITA KORTE NUÑEZ</t>
  </si>
  <si>
    <t>THOMAS HEINS</t>
  </si>
  <si>
    <t>EDUARDO BARAHONA VALVERDE</t>
  </si>
  <si>
    <t>MILENA MUÑOZ AGUIRRE</t>
  </si>
  <si>
    <t>DENNIS MARROQUIN RUGAMA</t>
  </si>
  <si>
    <t>ALBERTO QUIROS ABARCA</t>
  </si>
  <si>
    <t>SILVIO CALDERON MONTERO</t>
  </si>
  <si>
    <t>EDTTH ALVARADO CASTRO</t>
  </si>
  <si>
    <t>GUISELLE BRENES GUTIERREZ</t>
  </si>
  <si>
    <t>FAUSTO BARRANTES BRAN</t>
  </si>
  <si>
    <t>CARMEN MARIA ROJAS AVILA</t>
  </si>
  <si>
    <t>MARTA ELENA BORGE CARVAJAL</t>
  </si>
  <si>
    <t>MARTIN CARMELO PINNOCK JOHNSON</t>
  </si>
  <si>
    <t>MARALI RODRIGUEZ RAMIREZ</t>
  </si>
  <si>
    <t>ANA MARIA GONZALEZ RAMIREZ</t>
  </si>
  <si>
    <t>VICTOR HUGO CHAVES QUIROS</t>
  </si>
  <si>
    <t>GEOVANNY ESQUIVEL ALFARO</t>
  </si>
  <si>
    <t>ALAN ASTORGA CASTRO</t>
  </si>
  <si>
    <t>ROSIBEL AGÜERO QUIROS</t>
  </si>
  <si>
    <t>LUIS DIEGO QUESADA ROSALES</t>
  </si>
  <si>
    <t>RICARDO BARRANTES RAMIREZ</t>
  </si>
  <si>
    <t>SANTIAGO HERRERA VARGAS</t>
  </si>
  <si>
    <t>MANUEL MORERA MORERA</t>
  </si>
  <si>
    <t>JUAN CARLOS QUESADA FONSECA</t>
  </si>
  <si>
    <t>GERARDO SANDOVAL BENAVIDES</t>
  </si>
  <si>
    <t>ROBERTH JIMENEZ HERNANDEZ</t>
  </si>
  <si>
    <t>FLORIBETH MORA ROJAS</t>
  </si>
  <si>
    <t>SEIDY JIMENEZ FONSECA</t>
  </si>
  <si>
    <t>JENNETTE CAMPOS GONZALEZ</t>
  </si>
  <si>
    <t>FRANKLIN SOLANO REDONDO</t>
  </si>
  <si>
    <t>MARIA JULIA ORTEGA PEREZ</t>
  </si>
  <si>
    <t>LEONEL E. CASTRO CARVAJAL</t>
  </si>
  <si>
    <t>GUSTAVO RODRIGUEZ VARGAS</t>
  </si>
  <si>
    <t>MARIO SOTO QUIROS</t>
  </si>
  <si>
    <t>WAGNER ALFARO ROMÁN</t>
  </si>
  <si>
    <t>MINOR ELIZONDO MORALES</t>
  </si>
  <si>
    <t>JOSE DANILO GONZALEZ ESPINOZA</t>
  </si>
  <si>
    <t>MAYRA CHAVES ALFARO</t>
  </si>
  <si>
    <t>JORGE ARTURO ALFARO ORIAS</t>
  </si>
  <si>
    <t>JAYRON OBANDO OSES</t>
  </si>
  <si>
    <t>GUILLERMO HIO SOTO</t>
  </si>
  <si>
    <t>ROSEMARY SOTO OVARES</t>
  </si>
  <si>
    <t>ROBERTO MORA SANCHEZ</t>
  </si>
  <si>
    <t>ALBA LUZ OBANDO JIMENEZ</t>
  </si>
  <si>
    <t>EDITH NATALIA DIAZ FIGUEROA</t>
  </si>
  <si>
    <t>JULIO CESAR HERNANDEZ ROMERO</t>
  </si>
  <si>
    <t>Mª DE LOS A. CARMONA MAXWELL</t>
  </si>
  <si>
    <t>SONIA RAMIREZ ARIAS</t>
  </si>
  <si>
    <t>JAIRO TAYLOR MATARRITA</t>
  </si>
  <si>
    <t>JUSTO OROZCO ALVAREZ</t>
  </si>
  <si>
    <t>XINIA QUESADA CAMPOS</t>
  </si>
  <si>
    <t>MARICRUZ SOLIS VARGAS</t>
  </si>
  <si>
    <t>JUAN BAUTISTA CASTRO ELIZONDO</t>
  </si>
  <si>
    <t>EDGAR ROJAS CESPEDES</t>
  </si>
  <si>
    <t>HENRY ALVARADO ZUMBADO</t>
  </si>
  <si>
    <t>JORGE ALEXIS PICADO CORRALES</t>
  </si>
  <si>
    <t>ALI ANTONIO SIBAJA SIBAJA</t>
  </si>
  <si>
    <t>MERLYN GONZALEZ REID</t>
  </si>
  <si>
    <t>LUIS JAVIER ARIAS MARTINEZ</t>
  </si>
  <si>
    <t>EMILCE CASTILLO OBANDO</t>
  </si>
  <si>
    <t>LUCRECIA AMADOR MEZA</t>
  </si>
  <si>
    <t>GIOVANNI ARRIETA MURILLO</t>
  </si>
  <si>
    <t>JEANNETTE VARGAS CHAVES</t>
  </si>
  <si>
    <t>GILBERTH GONZALEZ GUERRERO</t>
  </si>
  <si>
    <t>CESAR PORTUGUEZ SANABRIA</t>
  </si>
  <si>
    <t>BERNAL SOLANO CERVANTES</t>
  </si>
  <si>
    <t>ALBINO MIRANDA CORRALES</t>
  </si>
  <si>
    <t>LEONARDO RIVERA ASTUA</t>
  </si>
  <si>
    <t>GERARDO OBANDO PORRAS</t>
  </si>
  <si>
    <t>ARMANDO CHACON MORA</t>
  </si>
  <si>
    <t>IRIS BARAHONA SALAZAR</t>
  </si>
  <si>
    <t>ERROL ALTERNO FOSTER</t>
  </si>
  <si>
    <t>MARCELA  MARIA CHAVES ALVAREZ</t>
  </si>
  <si>
    <t>JUAN CARLOS QUESADA QUESADA</t>
  </si>
  <si>
    <t>IRIS LUCIA SOLIS AGUILAR</t>
  </si>
  <si>
    <t>ANA I. ZUMBADO VALVERDE</t>
  </si>
  <si>
    <t>DANIEL EDGARDO ARTERO</t>
  </si>
  <si>
    <t>JEFRY ROJAS JIMENEZ</t>
  </si>
  <si>
    <t>SONIA SOLÓRZANO ESPINOZA</t>
  </si>
  <si>
    <t>MARIA ISABEL SANCHEZ MONTOYA</t>
  </si>
  <si>
    <t>ROLANDO CRUZ CASTRO</t>
  </si>
  <si>
    <t>SUSANA RUIZ RUIZ</t>
  </si>
  <si>
    <t>NORMAN CASTRO CASTRO</t>
  </si>
  <si>
    <t>JORGE ANTONIO ALVARADO SAENZ</t>
  </si>
  <si>
    <t>TERESITA VIALES MATARRITA</t>
  </si>
  <si>
    <t>LORENA GUIDO ZAMORA</t>
  </si>
  <si>
    <t>ALEXIS HERRERA LOPEZ</t>
  </si>
  <si>
    <t>DAVID MARCELO JONHSON WARD</t>
  </si>
  <si>
    <t>JORGE FERNANDEZ SANDI</t>
  </si>
  <si>
    <t>NUMAN ALVARADO MOLINA</t>
  </si>
  <si>
    <t>EDGAR ELADIO CORDERO ARIAS</t>
  </si>
  <si>
    <t>LUIS GERARDO LEIVA ARRIETA</t>
  </si>
  <si>
    <t>ENNIO GONZALES MORALES</t>
  </si>
  <si>
    <t>ERIC SALAS CÁRDENAS</t>
  </si>
  <si>
    <t>IVÁN MORA SIEZAR</t>
  </si>
  <si>
    <t>ANA MARCELA RODRIGUEZ ALVAREZ</t>
  </si>
  <si>
    <t>LIGIA SOLANO DELGADO</t>
  </si>
  <si>
    <t>CRISTINA SOLANO CORDERO</t>
  </si>
  <si>
    <t>SANTIAGO HERRERA BARRANTES</t>
  </si>
  <si>
    <t>DANNY PERALTA CRUZ</t>
  </si>
  <si>
    <t>MARIA ARAYA VERASTEGUI</t>
  </si>
  <si>
    <t>ROLANDO SOLANO MORALES</t>
  </si>
  <si>
    <t>ANA ISABEL LOPEZ VARGAS</t>
  </si>
  <si>
    <t>GRUSHENSKA CASTILLO FERNANDEZ</t>
  </si>
  <si>
    <t>LUIS DIEGO CHACON MARTINEZ</t>
  </si>
  <si>
    <t>GEMMA NAVARRO FALLAS</t>
  </si>
  <si>
    <t>JORGE ACON HERNANDEZ</t>
  </si>
  <si>
    <t>EUGENIA MARIA OVARES RODRIGUEZ</t>
  </si>
  <si>
    <t>DONALD ARAYA VARGAS</t>
  </si>
  <si>
    <t>YERLIN JARA AMORES</t>
  </si>
  <si>
    <t>MILENA GARITA SALAS</t>
  </si>
  <si>
    <t>JOSE JOAQUIN RIVERA CHACON</t>
  </si>
  <si>
    <t>LIGIA Mª AGUILAR GRANADOS</t>
  </si>
  <si>
    <t>SEIDY NAJERA NUÑEZ</t>
  </si>
  <si>
    <t>CARLOS GABRIEL UMANA POVEDA</t>
  </si>
  <si>
    <t>FERNANDO GRAY ROGERS</t>
  </si>
  <si>
    <t>ROMMEL GUEVARA SALAS</t>
  </si>
  <si>
    <t>ANYERY VARELA ALVAREZ</t>
  </si>
  <si>
    <t>CARLOS EMILIO ALVAREZ GARAY</t>
  </si>
  <si>
    <t>ILIANA RAMIREZ HERNANDEZ</t>
  </si>
  <si>
    <t>LETICIA ARRIETA CHACON</t>
  </si>
  <si>
    <t>ADRIAN SALAZAR CASTILLO</t>
  </si>
  <si>
    <t>BAUDILIO CARVAJAL SUAREZ</t>
  </si>
  <si>
    <t>GRACE BRENES CAMPOS</t>
  </si>
  <si>
    <t>JOSE WILMAR DIAZ ORIAS</t>
  </si>
  <si>
    <t>DENNIS FERNANDEZ GOMEZ</t>
  </si>
  <si>
    <t>MARIA BENITA GOMEZ MORENO</t>
  </si>
  <si>
    <t>MARIA EDUVIGES MOYA HERRERA</t>
  </si>
  <si>
    <t>ELMER VILLALOBOS GONZALEZ</t>
  </si>
  <si>
    <t>EVELIA VILLALOBOS GUZMAN</t>
  </si>
  <si>
    <t>MARVIN RODRÍGUEZ LEÓN</t>
  </si>
  <si>
    <t>CARLOS RODRIGUEZ GUZMAN</t>
  </si>
  <si>
    <t>CARMEN IDA INFANTE MELENDEZ</t>
  </si>
  <si>
    <t>MANDRED FERNANDEZ RAMIREZ</t>
  </si>
  <si>
    <t>ANA DELIA RAMIREZ VILLALOBOS</t>
  </si>
  <si>
    <t>WARNER ANTONIO VEGA SOLIS</t>
  </si>
  <si>
    <t>ALAIN CAMACHO CUADRA</t>
  </si>
  <si>
    <t>ELKE MATA RIVERA</t>
  </si>
  <si>
    <t>DAMARIS FUNTES ABARCA</t>
  </si>
  <si>
    <t>JONATHAN FONSECA SALAZAR</t>
  </si>
  <si>
    <t>MIGUEL JIMENEZ BADILLA</t>
  </si>
  <si>
    <t>GUSTAVO MORA ARIAS</t>
  </si>
  <si>
    <t>RODOLFO OROZCO JUAREZ</t>
  </si>
  <si>
    <t>LAURA RAMOS FALLAS</t>
  </si>
  <si>
    <t>OSCAR RODRIGUEZ APOSTOL</t>
  </si>
  <si>
    <t>MARIA ANGELA SANCHEZ QUIROS</t>
  </si>
  <si>
    <t>JOHNNY MORA CAMPOS</t>
  </si>
  <si>
    <t>FRANCISCO QUESADA SOLANO</t>
  </si>
  <si>
    <t>RONNY GARITA CHAVARRIA</t>
  </si>
  <si>
    <t>MARJORIE CHAVES MONTOYA</t>
  </si>
  <si>
    <t>MARIBEL VARGAS CAMPOS</t>
  </si>
  <si>
    <t>GUIDO FALLAS CAMBRONERO</t>
  </si>
  <si>
    <t>SONIA ARANA GONZALEZ</t>
  </si>
  <si>
    <t>JUAN CARLOS CARVAJAL GONZALEZ</t>
  </si>
  <si>
    <t>ALEXIS BARRANTES ROJAS</t>
  </si>
  <si>
    <t>KATTIA CARBALLO GARCIA</t>
  </si>
  <si>
    <t>GEOVANNY ROJAS MIRANDA</t>
  </si>
  <si>
    <t>ROGER MARIN VEGA</t>
  </si>
  <si>
    <t>MARIELOS PORRAS ALTAMIRANO</t>
  </si>
  <si>
    <t>ARNULFO ALVARADO LOPEZ</t>
  </si>
  <si>
    <t>SANDRA MORA ALPIZAR</t>
  </si>
  <si>
    <t>WENDY LATOUCHE SEGURA</t>
  </si>
  <si>
    <t>MAUREEN VARELA ARAYA</t>
  </si>
  <si>
    <t>MARIA LIDIETH ALFARO MONDRAGON</t>
  </si>
  <si>
    <t>EUGENIA VARGAS JIMENEZ</t>
  </si>
  <si>
    <t>ROCIO VARGAS MONTERO</t>
  </si>
  <si>
    <t>DEIRY LIZANO MORA</t>
  </si>
  <si>
    <t>FLOR COREA VIALES</t>
  </si>
  <si>
    <t>GRACE LILLIANA MORALEZ LOPEZ</t>
  </si>
  <si>
    <t>MARIELOS SOLIS ALVARADO</t>
  </si>
  <si>
    <t>VERONICA PERAZA ALVAREZ</t>
  </si>
  <si>
    <t>OSCAR ALMENGOR FERNÁNDEZ</t>
  </si>
  <si>
    <t>ALFREDO BRUNLEY ROBINSON</t>
  </si>
  <si>
    <t>LUIS ALBERTO ROJAS BOGANTES</t>
  </si>
  <si>
    <t>MARCO VINICIO RODRIGUEZ</t>
  </si>
  <si>
    <t>SUSANA PENA RAWSON</t>
  </si>
  <si>
    <t>LUIS GUILLERMO JIMENEZ CESPEDE</t>
  </si>
  <si>
    <t>ANA CECILIA AUED FLORES</t>
  </si>
  <si>
    <t>YURI VANESSA CASANOVA AZOFEIFA</t>
  </si>
  <si>
    <t>SALVADOR SALAS BENAVIDES</t>
  </si>
  <si>
    <t>GLORIA EDWARDS SOLIS</t>
  </si>
  <si>
    <t>CARLOS MIGUEL RUIZ ROSALES</t>
  </si>
  <si>
    <t>LUBERTO WILLY TORRES ARRIETA</t>
  </si>
  <si>
    <t>SEHIRIS VILLALOBOS CARAZO</t>
  </si>
  <si>
    <t>JOSE MANUEL VARGAS MENA</t>
  </si>
  <si>
    <t>MARIBEL VEGA DÍAZ</t>
  </si>
  <si>
    <t>ADONAIS JIMENEZ VASQUEZ</t>
  </si>
  <si>
    <t>ROGER VALLE GUERRA</t>
  </si>
  <si>
    <t>MARIA CRISTINA VARGAS GRANDA</t>
  </si>
  <si>
    <t>VICTOR ACOSTA GUTIERREZ</t>
  </si>
  <si>
    <t>JUAN PABLO OJEDA ROSALES</t>
  </si>
  <si>
    <t>SOFIA SEQUEIRA RUIZ</t>
  </si>
  <si>
    <t>LESBIA NAVARRETE CORONADO</t>
  </si>
  <si>
    <t>ALLAN MONTERO ALPIZAR</t>
  </si>
  <si>
    <t>LUIS CARLOS ALPIZAR MURILLO</t>
  </si>
  <si>
    <t>JAVIER ELIAS ROJAS CORTES</t>
  </si>
  <si>
    <t>GEOVANNY LOPEZ MENA</t>
  </si>
  <si>
    <t>HENRY RAMIREZ VASQUEZ</t>
  </si>
  <si>
    <t>ALVARO VALVERDE ROMERO</t>
  </si>
  <si>
    <t>JOSE ALEXANDER DIAZ SIBAJA</t>
  </si>
  <si>
    <t>NAPOLEON RODRIGUEZ OBANDO</t>
  </si>
  <si>
    <t>VANESSA TORRES ALVAREZ</t>
  </si>
  <si>
    <t>JOSE CONTRERAS CARRILLO</t>
  </si>
  <si>
    <t>NIDIA MARIA AGUILAR BOGANTES</t>
  </si>
  <si>
    <t>JUANA MARIA HERNANDEZ PEREZ</t>
  </si>
  <si>
    <t>JEFRY MEJIAS MESEN</t>
  </si>
  <si>
    <t>DIEGO BALTODANO ARCE</t>
  </si>
  <si>
    <t>MARCOS ANT. RIVERA FERNANDEZ</t>
  </si>
  <si>
    <t>HELEN VILLANUEVA VARGAS</t>
  </si>
  <si>
    <t>GETTY COREA MARTINEZ</t>
  </si>
  <si>
    <t>JESSICA SOTO CORRALES</t>
  </si>
  <si>
    <t>OLMAN GUTIERREZ HERNANDEZ</t>
  </si>
  <si>
    <t>RUTH ARCE CASTILLO</t>
  </si>
  <si>
    <t>MARIAMALIA HERRERA FLORES</t>
  </si>
  <si>
    <t>GUIDO ZARATE SANCHEZ</t>
  </si>
  <si>
    <t>VERNA DEL CARMEN CESPEDES ROJA</t>
  </si>
  <si>
    <t>MARJORIE ARCE BERMUDEZ</t>
  </si>
  <si>
    <t>ARCADIO MORA GUADAMUZ</t>
  </si>
  <si>
    <t>JOSE RAMON ESPINOZA LOPEZ</t>
  </si>
  <si>
    <t>BRAULIO CHACON HERRERA</t>
  </si>
  <si>
    <t>ROBERT ADOLFO JIMENEZ HERRERA</t>
  </si>
  <si>
    <t>LILLIAM CALLEJAS ESCOBAR</t>
  </si>
  <si>
    <t>TERESITA MONGE BARRANTES</t>
  </si>
  <si>
    <t>MICHAEL MORALES BALDI</t>
  </si>
  <si>
    <t>ROY MONTENEGRO NUNEZ</t>
  </si>
  <si>
    <t>ADRIAN CARPIO GOMEZ</t>
  </si>
  <si>
    <t>MAUREN CASTRO SALAZAR</t>
  </si>
  <si>
    <t>ANA LINA BARRANTES RODRIGUEZ</t>
  </si>
  <si>
    <t>ANA T BARQUERO SANABRIA</t>
  </si>
  <si>
    <t>WILBER JOSE MARIN JIMENEZ</t>
  </si>
  <si>
    <t>MARIA CECILIA LANG ALVARADO</t>
  </si>
  <si>
    <t>MARIBEL ROJAS CONEJO</t>
  </si>
  <si>
    <t>VERNY ULATE MOLINA</t>
  </si>
  <si>
    <t>HEINER YASIN MAYORGA GABB</t>
  </si>
  <si>
    <t>KENDALL RODRIGUEZ RODRIGUEZ</t>
  </si>
  <si>
    <t>XINIA ISABEL PIEDRA VALVERDE</t>
  </si>
  <si>
    <t>WALTER NOGUERA CASTILLO</t>
  </si>
  <si>
    <t>GUIDO MADRIGAL QUIROS</t>
  </si>
  <si>
    <t>ROSA MARIA SOTO PALADINO</t>
  </si>
  <si>
    <t>JOHANNA SALAZAR ARAYA</t>
  </si>
  <si>
    <t>ALVARO ROMAN GONZALEZ</t>
  </si>
  <si>
    <t>SANDRA FIGUEROA BARQUERO</t>
  </si>
  <si>
    <t>VERA VIOLETA ELIZONDO HERRERA</t>
  </si>
  <si>
    <t>LIDIA SUAREZ CALDERON</t>
  </si>
  <si>
    <t>GERARDO MURILLO GAMBOA</t>
  </si>
  <si>
    <t>MOISES PEREIRA MORA</t>
  </si>
  <si>
    <t>JOHNNY ALBERTO SILES CUBILLO</t>
  </si>
  <si>
    <t>ADRIANA MABEL TORRES ORTIZ</t>
  </si>
  <si>
    <t>LENIN FERNANDO ALVARADO PORRAS</t>
  </si>
  <si>
    <t>CARLOS VEGA VALVERDE</t>
  </si>
  <si>
    <t>ADRIANA SOTO CHAVARRIA</t>
  </si>
  <si>
    <t>EVETT FULLER FULLER</t>
  </si>
  <si>
    <t>EUGENIA P. PINNOCK ALLEN</t>
  </si>
  <si>
    <t>ROCIO OROZCO CHAVARRIA</t>
  </si>
  <si>
    <t>LARISSA QUIROS AGUILAR</t>
  </si>
  <si>
    <t>LAURA VARGAS VIQUEZ</t>
  </si>
  <si>
    <t>JAFFETH SALAZAR ARROYO</t>
  </si>
  <si>
    <t>CARLOS ROJAS MORALES</t>
  </si>
  <si>
    <t>JUAN JOSE JEREZ BRENES</t>
  </si>
  <si>
    <t>LIANA M. BARQUERO RESTREPO</t>
  </si>
  <si>
    <t>CRISTIAN HIDALGO AVILA</t>
  </si>
  <si>
    <t>DAVID GARCIA MONTERO</t>
  </si>
  <si>
    <t>LOIS  MARE</t>
  </si>
  <si>
    <t>WENDY SALAS SIBAJA</t>
  </si>
  <si>
    <t>GERARDO MEDINA MEDINA</t>
  </si>
  <si>
    <t>DAMARIS GARCIA VARGAS</t>
  </si>
  <si>
    <t>MARLEN SALAZAR SOLORZANO</t>
  </si>
  <si>
    <t>JUAN ANTONIO RODRIGUEZ LOBO</t>
  </si>
  <si>
    <t>ALEXANDRA BUSTOS BÖCKER</t>
  </si>
  <si>
    <t>ROBERTO JOSE MARTINEZ BONILLA</t>
  </si>
  <si>
    <t>7º</t>
  </si>
  <si>
    <t>8º</t>
  </si>
  <si>
    <t>9º</t>
  </si>
  <si>
    <t>10º</t>
  </si>
  <si>
    <t>11º</t>
  </si>
  <si>
    <t>12º</t>
  </si>
  <si>
    <t>SAN JOSE CENTRAL</t>
  </si>
  <si>
    <t>UNIDAD PEDAGOGICA JOSE FIDEL TRISTAN</t>
  </si>
  <si>
    <t>SAN JOSE OESTE</t>
  </si>
  <si>
    <t>LICEO DE SAN JOSE</t>
  </si>
  <si>
    <t>LICEO JULIO FONSECA GUTIERREZ</t>
  </si>
  <si>
    <t>LICEO DE ESCAZU</t>
  </si>
  <si>
    <t>SAN JOSE NORTE</t>
  </si>
  <si>
    <t>LICEO SALVADOR UMANA CASTRO</t>
  </si>
  <si>
    <t>LICEO MAURO FERNANDEZ ACUNA</t>
  </si>
  <si>
    <t>00084</t>
  </si>
  <si>
    <t>LICEO PATRIARCA SAN JOSE</t>
  </si>
  <si>
    <t>INSTITUTO JULIO ACOSTA GARCIA</t>
  </si>
  <si>
    <t>ZONA NORTE-NORTE</t>
  </si>
  <si>
    <t>GRANDE DE TERRABA</t>
  </si>
  <si>
    <t>SULA</t>
  </si>
  <si>
    <t>00216</t>
  </si>
  <si>
    <t>UNIDAD PEDAGOGICA DR. RAFAEL ANGEL CALDERON G.</t>
  </si>
  <si>
    <t>UNIDAD PEDAGOGICA JOSE BREINDERHOFF</t>
  </si>
  <si>
    <t>UNIDAD PEDAGOGICA CUATRO REINAS</t>
  </si>
  <si>
    <t>EXPERIMENTAL BILINGUE LA TRINIDAD</t>
  </si>
  <si>
    <t>00306</t>
  </si>
  <si>
    <t>LICEO MARIA AUXILIADORA</t>
  </si>
  <si>
    <t>COLEGIO LA ASUNCION</t>
  </si>
  <si>
    <t>LICEO FERNANDO VOLIO JIMENEZ</t>
  </si>
  <si>
    <t>00415</t>
  </si>
  <si>
    <t>COLEGIO RINCON GRANDE</t>
  </si>
  <si>
    <t>COLEGIO REPUBLICA DE ITALIA</t>
  </si>
  <si>
    <t>LICEO SINAI</t>
  </si>
  <si>
    <t>LICEO CAPITAN RAMON RIVAS</t>
  </si>
  <si>
    <t>LICEO RURAL LOS ANGELES DE PARAMO</t>
  </si>
  <si>
    <t>LICEO CANAAN</t>
  </si>
  <si>
    <t>00481</t>
  </si>
  <si>
    <t>5162</t>
  </si>
  <si>
    <t>LICEO RURAL OSTIONAL</t>
  </si>
  <si>
    <t>LICEO PLATANILLO DE BARU</t>
  </si>
  <si>
    <t>COLEGIO JORGE VOLIO JIMENEZ</t>
  </si>
  <si>
    <t>LICEO RURAL EL JARDIN</t>
  </si>
  <si>
    <t>LICEO RURAL RIO NUEVO</t>
  </si>
  <si>
    <t>LICEO CONCEPCION DANIEL FLORES</t>
  </si>
  <si>
    <t>00622</t>
  </si>
  <si>
    <t>5582</t>
  </si>
  <si>
    <t>LICEO RURAL MASTATAL</t>
  </si>
  <si>
    <t>LICEO ACADEMICO SAN ANTONIO</t>
  </si>
  <si>
    <t>00634</t>
  </si>
  <si>
    <t>5356</t>
  </si>
  <si>
    <t>LICEO RURAL LOS ARBOLITOS</t>
  </si>
  <si>
    <t>00657</t>
  </si>
  <si>
    <t>5596</t>
  </si>
  <si>
    <t>LICEO RURAL LOS JAZMINES</t>
  </si>
  <si>
    <t>00666</t>
  </si>
  <si>
    <t>5660</t>
  </si>
  <si>
    <t>LICEO RURAL LÍNEA VIEJA</t>
  </si>
  <si>
    <t>00669</t>
  </si>
  <si>
    <t>5666</t>
  </si>
  <si>
    <t>LICEO RURAL COOPE SAN JUAN</t>
  </si>
  <si>
    <t>UNIDAD PEDAGOGICA LA VALENCIA</t>
  </si>
  <si>
    <t>LICEO BILINGÜE ITALO COSTARRICENSE</t>
  </si>
  <si>
    <t>UNIDAD PEDAGOGICA SOTERO GONZALEZ BARQUERO</t>
  </si>
  <si>
    <t>00712</t>
  </si>
  <si>
    <t>5853</t>
  </si>
  <si>
    <t>LICEO RURAL EL CASTILLO FORTUNA</t>
  </si>
  <si>
    <t>LICEO RURAL ALTO GUAYMI</t>
  </si>
  <si>
    <t>LICEO RURAL DE SANTA TERESA</t>
  </si>
  <si>
    <t>00741</t>
  </si>
  <si>
    <t>5734</t>
  </si>
  <si>
    <t>LICEO RURAL LAS COLONIAS</t>
  </si>
  <si>
    <t>00746</t>
  </si>
  <si>
    <t>5855</t>
  </si>
  <si>
    <t>LICEO RURAL SAN ANTONIO DE ZAPOTAL</t>
  </si>
  <si>
    <t>00752</t>
  </si>
  <si>
    <t>5897</t>
  </si>
  <si>
    <t>LICEO RURAL BELLA VISTA</t>
  </si>
  <si>
    <t>00767</t>
  </si>
  <si>
    <t>5976</t>
  </si>
  <si>
    <t>LICEO RURAL SAN JUAN</t>
  </si>
  <si>
    <t>00785</t>
  </si>
  <si>
    <t>5974</t>
  </si>
  <si>
    <t>LICEO RURAL LA CUREÑA</t>
  </si>
  <si>
    <t>00793</t>
  </si>
  <si>
    <t>6043</t>
  </si>
  <si>
    <t>LICEO RURAL LANAS</t>
  </si>
  <si>
    <t>00794</t>
  </si>
  <si>
    <t>6044</t>
  </si>
  <si>
    <t>LICEO RURAL EL LLANO</t>
  </si>
  <si>
    <t>I.E.G.B. ANDRES BELLO LOPEZ</t>
  </si>
  <si>
    <t>UNIDAD PEDAGOGICA LA CRUZ</t>
  </si>
  <si>
    <t>I.E.G.B. REPUBLICA DE PANAMA</t>
  </si>
  <si>
    <t>00819</t>
  </si>
  <si>
    <t>6050</t>
  </si>
  <si>
    <t>LICEO RURAL JARIS</t>
  </si>
  <si>
    <t>LICEO RURAL PARAISO</t>
  </si>
  <si>
    <t>00833</t>
  </si>
  <si>
    <t>00838</t>
  </si>
  <si>
    <t>LICEO RURAL RIO GRANDE DE PAQUERA</t>
  </si>
  <si>
    <t>UNIDAD PEDAGOGICA DANIEL ODUBER QUIROS</t>
  </si>
  <si>
    <t>01089</t>
  </si>
  <si>
    <t>6796</t>
  </si>
  <si>
    <t>ARANJUEZ</t>
  </si>
  <si>
    <t>BARRIO PITAHAYA</t>
  </si>
  <si>
    <t>EDUARDO VARGAS GARCIA</t>
  </si>
  <si>
    <t>BARRIO MEXICO</t>
  </si>
  <si>
    <t>BARRIO CUBA</t>
  </si>
  <si>
    <t>SOLEDAD</t>
  </si>
  <si>
    <t>GONZALEZ VIQUEZ</t>
  </si>
  <si>
    <t>LUJAN</t>
  </si>
  <si>
    <t>BARRIO CORDOBA</t>
  </si>
  <si>
    <t>LA PEREGRINA</t>
  </si>
  <si>
    <t>SABANA ESTE</t>
  </si>
  <si>
    <t>ALVARO SEGURA RAMIREZ</t>
  </si>
  <si>
    <t>HATILLO CENTRO</t>
  </si>
  <si>
    <t>HATILLO 2</t>
  </si>
  <si>
    <t>COLONIA KENNEDY</t>
  </si>
  <si>
    <t>SANTA TERESA</t>
  </si>
  <si>
    <t>CALLE FALLAS</t>
  </si>
  <si>
    <t>JACQUELINE GUTIERREZ CHAVES</t>
  </si>
  <si>
    <t>EL COLEGIO</t>
  </si>
  <si>
    <t>ANA LORENA JUAREZ ZUÑIGA</t>
  </si>
  <si>
    <t>LIENER QUESADA MURILLO</t>
  </si>
  <si>
    <t>EL ALTO</t>
  </si>
  <si>
    <t>MOZOTAL</t>
  </si>
  <si>
    <t>RIO ORO</t>
  </si>
  <si>
    <t>LAS NUBES</t>
  </si>
  <si>
    <t>GONZALEZ TRUQUER</t>
  </si>
  <si>
    <t>LOS COLEGIOS</t>
  </si>
  <si>
    <t>SAN BLAS</t>
  </si>
  <si>
    <t>CEDROS</t>
  </si>
  <si>
    <t>BETANIA</t>
  </si>
  <si>
    <t>MARLENE BRICENO RIVAS</t>
  </si>
  <si>
    <t>CALLE CABUYA</t>
  </si>
  <si>
    <t>UNESCO</t>
  </si>
  <si>
    <t>BARRIO EL CARMEN</t>
  </si>
  <si>
    <t>EL BRASIL</t>
  </si>
  <si>
    <t>MONTECILLOS</t>
  </si>
  <si>
    <t>PLAZA ACOSTA</t>
  </si>
  <si>
    <t>EL RODEO</t>
  </si>
  <si>
    <t>BARRIO SAN JOSE</t>
  </si>
  <si>
    <t>LA CORTE, SAN RAMON</t>
  </si>
  <si>
    <t>LISBETH CASTRO ESQUIVEL</t>
  </si>
  <si>
    <t>MARIA AUXILIADORA</t>
  </si>
  <si>
    <t>CIUDAD QUESADA</t>
  </si>
  <si>
    <t>EDUARD SALAZAR CHACON</t>
  </si>
  <si>
    <t>BARRIO CEMENTERIO</t>
  </si>
  <si>
    <t>BLANCA ADILIA ALVARADO DUARTE</t>
  </si>
  <si>
    <t>EL MOLINO</t>
  </si>
  <si>
    <t>IGLESIAS</t>
  </si>
  <si>
    <t>LOYOLA</t>
  </si>
  <si>
    <t>LA HACIENDITA</t>
  </si>
  <si>
    <t>EL TEJAR</t>
  </si>
  <si>
    <t>MARIA ROSA RIVAS BRENES</t>
  </si>
  <si>
    <t>BARRIO LOURDES</t>
  </si>
  <si>
    <t>MERCEDES NORTE</t>
  </si>
  <si>
    <t>CUBUJUQUÍ</t>
  </si>
  <si>
    <t>QUINTANA</t>
  </si>
  <si>
    <t>ERICK OVARES RODRIGUEZ</t>
  </si>
  <si>
    <t>BARRIO SANTIAGO</t>
  </si>
  <si>
    <t>SAN JOAQUIN FLORES</t>
  </si>
  <si>
    <t>EL CAPULÍN</t>
  </si>
  <si>
    <t>B° CAPULÍN</t>
  </si>
  <si>
    <t>DENNICE JIMENEZ RODRIGUEZ</t>
  </si>
  <si>
    <t>CIUDAD NEILY</t>
  </si>
  <si>
    <t>LA COLINA</t>
  </si>
  <si>
    <t>CERRO MOCHO</t>
  </si>
  <si>
    <t>RESIDENCIAL LOS LAGOS</t>
  </si>
  <si>
    <t>KENETH BONILLA CESPEDES</t>
  </si>
  <si>
    <t>COOPERATIVA</t>
  </si>
  <si>
    <t>JORGE GAMBOA ZUNIGA</t>
  </si>
  <si>
    <t>LOS ALMENDROS</t>
  </si>
  <si>
    <t>LA FLORIDA</t>
  </si>
  <si>
    <t>CAMPO DE ATERRIZAJE</t>
  </si>
  <si>
    <t>LA AURORA</t>
  </si>
  <si>
    <t>EL CARMEN</t>
  </si>
  <si>
    <t>BARRIO LATINO</t>
  </si>
  <si>
    <t>LA RECTA DE IMPERIO</t>
  </si>
  <si>
    <t>AMUBRI</t>
  </si>
  <si>
    <t>JANNIK BARRANTES RIVAS</t>
  </si>
  <si>
    <t>EL PEDEGRAL</t>
  </si>
  <si>
    <t>CUATRO REINAS</t>
  </si>
  <si>
    <t>ALTO COMTE</t>
  </si>
  <si>
    <t>MELVIN PEREZ GONZALEZ</t>
  </si>
  <si>
    <t>LA FLORA</t>
  </si>
  <si>
    <t>JUDAS</t>
  </si>
  <si>
    <t>EMMANUEL HERNANDEZ MUÑOZ</t>
  </si>
  <si>
    <t>JICARO</t>
  </si>
  <si>
    <t>MATINA CENTRO</t>
  </si>
  <si>
    <t>OJO DE AGUA</t>
  </si>
  <si>
    <t>DON BOSCO</t>
  </si>
  <si>
    <t>RIO BANANO</t>
  </si>
  <si>
    <t>KENYA GAYLE TAYLOR</t>
  </si>
  <si>
    <t>COPABUENA</t>
  </si>
  <si>
    <t>JAVIER FRANCISCO SALAZAR JARA</t>
  </si>
  <si>
    <t>ASENTAMIENTO CARLOS VARGAS</t>
  </si>
  <si>
    <t>EDWIN ALONSO ALFARO GARCIA</t>
  </si>
  <si>
    <t>LA PRADERA</t>
  </si>
  <si>
    <t>NUEVO ARENAL</t>
  </si>
  <si>
    <t>LA RITA</t>
  </si>
  <si>
    <t>BARRIO LA UNION</t>
  </si>
  <si>
    <t>LOS MILLONARIOS</t>
  </si>
  <si>
    <t>SUCRE</t>
  </si>
  <si>
    <t>CARRILLOS BAJO</t>
  </si>
  <si>
    <t>BRASILIA</t>
  </si>
  <si>
    <t>JIMÉNEZ</t>
  </si>
  <si>
    <t>BARRIO FRUTA PAN</t>
  </si>
  <si>
    <t>SANTIAGO DEL MONTE</t>
  </si>
  <si>
    <t>ISEIA MARIA SOLANO CAMPOS</t>
  </si>
  <si>
    <t>CHACHAGUA</t>
  </si>
  <si>
    <t>EL ROBLE DE ALAJUELA</t>
  </si>
  <si>
    <t>TUETAL NORTE</t>
  </si>
  <si>
    <t>OMAR LONA CRUZ</t>
  </si>
  <si>
    <t>VILLARREAL</t>
  </si>
  <si>
    <t>MITZY SALAZAR MORALES</t>
  </si>
  <si>
    <t>LA ALEGRIA</t>
  </si>
  <si>
    <t>LOS JARDINES</t>
  </si>
  <si>
    <t>ABRAHAM JOSE BERROCAL ROGERS</t>
  </si>
  <si>
    <t>SANTA GERTRUDIS NORTE</t>
  </si>
  <si>
    <t>FILA GUINEA</t>
  </si>
  <si>
    <t>EL CAIRO</t>
  </si>
  <si>
    <t>B° SINAI</t>
  </si>
  <si>
    <t>ADRIAN SOLIS HIDALGO</t>
  </si>
  <si>
    <t>TOMAS GUARDIA</t>
  </si>
  <si>
    <t>BARRA COLORADO NORTE</t>
  </si>
  <si>
    <t>BARRA TORTUGUERO</t>
  </si>
  <si>
    <t>BANANITO SUR</t>
  </si>
  <si>
    <t>VESTA</t>
  </si>
  <si>
    <t>PONGOLA</t>
  </si>
  <si>
    <t>EL CONCHO</t>
  </si>
  <si>
    <t>GRANO DE ORO</t>
  </si>
  <si>
    <t>LAS ESPERANZAS</t>
  </si>
  <si>
    <t>HENRY NAVARRO ZUNIGA</t>
  </si>
  <si>
    <t>UVITA</t>
  </si>
  <si>
    <t>CANAAN</t>
  </si>
  <si>
    <t>SANTA EDUVIGES</t>
  </si>
  <si>
    <t>JUANA CECILIA VILLALOBOS VARGA</t>
  </si>
  <si>
    <t>UJARRÁZ</t>
  </si>
  <si>
    <t>OLGER EDUARDO RIOS BEITA</t>
  </si>
  <si>
    <t>MARBELLA</t>
  </si>
  <si>
    <t>OSTIONAL</t>
  </si>
  <si>
    <t>AGUJITAS DE DRAKE</t>
  </si>
  <si>
    <t>VERACRUZ</t>
  </si>
  <si>
    <t>COOPEVEGA</t>
  </si>
  <si>
    <t>FINCA ALAJUELA</t>
  </si>
  <si>
    <t>BARRA DE PARISMINA</t>
  </si>
  <si>
    <t>CUBA CREEK</t>
  </si>
  <si>
    <t>BOCA DE ARENAL</t>
  </si>
  <si>
    <t>ROXANA ALFARO ARAYA</t>
  </si>
  <si>
    <t>BIJAGUAL</t>
  </si>
  <si>
    <t>RINCON</t>
  </si>
  <si>
    <t>CORAZÓN DE JESÚS</t>
  </si>
  <si>
    <t>LENNY ALBERT GOMEZ RODRIGUEZ</t>
  </si>
  <si>
    <t>CONCEPCIÓN</t>
  </si>
  <si>
    <t>CHANGUENA CENTRO</t>
  </si>
  <si>
    <t>PLATANILLO</t>
  </si>
  <si>
    <t>LA ESPERANZA</t>
  </si>
  <si>
    <t>PACAYITAS</t>
  </si>
  <si>
    <t>ISLA VENADO</t>
  </si>
  <si>
    <t>GERARDO BENITO VILLEGAS LOPEZ</t>
  </si>
  <si>
    <t>CABECERA</t>
  </si>
  <si>
    <t>POASITO</t>
  </si>
  <si>
    <t>GREIVIN LOPEZ LOPEZ</t>
  </si>
  <si>
    <t>COSTA DE PAJAROS</t>
  </si>
  <si>
    <t>EL LLANO DE LA MESA</t>
  </si>
  <si>
    <t>MARIA ELENA MORA MORA</t>
  </si>
  <si>
    <t>PUNTA DE RIEL</t>
  </si>
  <si>
    <t>MARAÑONAL</t>
  </si>
  <si>
    <t>NUESTRO AMO</t>
  </si>
  <si>
    <t>LA LUCHA</t>
  </si>
  <si>
    <t>CEDRAL</t>
  </si>
  <si>
    <t>EL PORVENIR</t>
  </si>
  <si>
    <t>LOS LLANOS</t>
  </si>
  <si>
    <t>AARON ALFARO MATA</t>
  </si>
  <si>
    <t>MEDIO QUESO</t>
  </si>
  <si>
    <t>OMAR ROJAS SOLIS</t>
  </si>
  <si>
    <t>CHRISTIAN CORDOBA MONGE</t>
  </si>
  <si>
    <t>BUENA VISTA</t>
  </si>
  <si>
    <t>ROXANA GODINEZ SANCHEZ</t>
  </si>
  <si>
    <t>LA PALMA</t>
  </si>
  <si>
    <t>ALDO FDO. ARCE HERNANDEZ</t>
  </si>
  <si>
    <t>MARLER VILLALOBOS MENDEZ</t>
  </si>
  <si>
    <t>URBANIZACION EL PROGRESO</t>
  </si>
  <si>
    <t>KARLEN SMITH HIDALGO</t>
  </si>
  <si>
    <t>VILLA MILLS</t>
  </si>
  <si>
    <t>BOCA TAPADA</t>
  </si>
  <si>
    <t>FINCA 11</t>
  </si>
  <si>
    <t>LA PERLA</t>
  </si>
  <si>
    <t>ABROJO MONTEZUMA</t>
  </si>
  <si>
    <t>JEFERSON ROJAS MENDEZ</t>
  </si>
  <si>
    <t>JUNTAS DEL CAOBA</t>
  </si>
  <si>
    <t>GUARDIA</t>
  </si>
  <si>
    <t>CUATRO BOCAS</t>
  </si>
  <si>
    <t>LA CONQUISTA</t>
  </si>
  <si>
    <t>SEPECUE</t>
  </si>
  <si>
    <t>EL SAINO</t>
  </si>
  <si>
    <t>MASTATAL</t>
  </si>
  <si>
    <t>YESSICA GUERRERO MOSQUERA</t>
  </si>
  <si>
    <t>SAN RAFAEL CABAGRA</t>
  </si>
  <si>
    <t>LA ALDEA</t>
  </si>
  <si>
    <t>LOS ARBOLITOS</t>
  </si>
  <si>
    <t>JUAN RAMON PARAJELES DUARTE</t>
  </si>
  <si>
    <t>SAN JULIAN</t>
  </si>
  <si>
    <t>COQUITAL</t>
  </si>
  <si>
    <t>LA GUARIA</t>
  </si>
  <si>
    <t>PLAYAS DEL COCO</t>
  </si>
  <si>
    <t>SANTA MARTA</t>
  </si>
  <si>
    <t>YERI</t>
  </si>
  <si>
    <t>YANSEL ACUNA TORRES</t>
  </si>
  <si>
    <t>BAJO LOS INDIOS</t>
  </si>
  <si>
    <t>YEINY VILLEGAS SOLORZANO</t>
  </si>
  <si>
    <t>LAS MARIAS</t>
  </si>
  <si>
    <t>RÍO JIMÉNEZ</t>
  </si>
  <si>
    <t>LOS JAZMINES B.</t>
  </si>
  <si>
    <t>COLONIA PUNTARENAS</t>
  </si>
  <si>
    <t>VILLANUEVA</t>
  </si>
  <si>
    <t>COLONIA BLANCA</t>
  </si>
  <si>
    <t>PIEDRAS AZULES</t>
  </si>
  <si>
    <t>SAN LUIS DE DOS RIOS</t>
  </si>
  <si>
    <t>LÍNEA VIEJA</t>
  </si>
  <si>
    <t>JUANILAMA</t>
  </si>
  <si>
    <t>COOPE SAN JUAN</t>
  </si>
  <si>
    <t>SAN MARTIN</t>
  </si>
  <si>
    <t>LA VALENCIA</t>
  </si>
  <si>
    <t>URBANIZACION LAS LOMAS</t>
  </si>
  <si>
    <t>BOCA RIO SAN CARLOS</t>
  </si>
  <si>
    <t>LA GARITA</t>
  </si>
  <si>
    <t>EL PARAISO</t>
  </si>
  <si>
    <t>MARIA JOSE SIRIAS MATARRITA</t>
  </si>
  <si>
    <t>MARIO ALEXANDER LEON MARIN</t>
  </si>
  <si>
    <t>LA LUCHITA</t>
  </si>
  <si>
    <t>EL CONSUELO</t>
  </si>
  <si>
    <t>EL SILENCIO</t>
  </si>
  <si>
    <t>CERRITOS</t>
  </si>
  <si>
    <t>LONDRES CENTRO</t>
  </si>
  <si>
    <t>EL CASTILLO</t>
  </si>
  <si>
    <t>ANA MERCEDES VARGAS SANTAMARIA</t>
  </si>
  <si>
    <t>ALTO LOS NUÑEZ</t>
  </si>
  <si>
    <t>PATRICIA GODINEZ SANCHEZ</t>
  </si>
  <si>
    <t>LA PALMERA</t>
  </si>
  <si>
    <t>EL VENADO</t>
  </si>
  <si>
    <t>LA GATA</t>
  </si>
  <si>
    <t>TÉRRABA</t>
  </si>
  <si>
    <t>LA CELINA</t>
  </si>
  <si>
    <t>BARRIO EL MANGAL</t>
  </si>
  <si>
    <t>BOCA COHÉN</t>
  </si>
  <si>
    <t>ALTO GUAYMI</t>
  </si>
  <si>
    <t>ROMERO LOPEZ LOPEZ</t>
  </si>
  <si>
    <t>TSINIKLARI</t>
  </si>
  <si>
    <t>LA RAMBLA</t>
  </si>
  <si>
    <t>MARLON JUAREZ GUTIERREZ</t>
  </si>
  <si>
    <t>COLONIA CUBUJUQUI</t>
  </si>
  <si>
    <t>GANDOCA</t>
  </si>
  <si>
    <t>GUSTAVO MORA ALPIZAR</t>
  </si>
  <si>
    <t>BELLA VISTA</t>
  </si>
  <si>
    <t>SAN ISIDRO CENTRO</t>
  </si>
  <si>
    <t>HAZEL MORA FERNANDEZ</t>
  </si>
  <si>
    <t>CAÑON GUARCO</t>
  </si>
  <si>
    <t>TARAS SAN NICOLAS</t>
  </si>
  <si>
    <t>BARRIO NUEVO</t>
  </si>
  <si>
    <t>BANDERAS DE POCOSOL</t>
  </si>
  <si>
    <t>SAN JUAN PEÑAS BLANCAS</t>
  </si>
  <si>
    <t>QUEBRADA GANADO</t>
  </si>
  <si>
    <t>NUEVA GUATEMALA</t>
  </si>
  <si>
    <t>ALEJANDRA TORUNO CRUZ</t>
  </si>
  <si>
    <t>LA LUCHA POTRERO GRANDE</t>
  </si>
  <si>
    <t>ERICKA REBECA CALDERON ORTIZ</t>
  </si>
  <si>
    <t>FINCA 10 RIO FRIO</t>
  </si>
  <si>
    <t>PAUL ALEXANDER ALFARO MARIN</t>
  </si>
  <si>
    <t>Bº MARIA AUXILIADORA</t>
  </si>
  <si>
    <t>LUIS DIEGO MELENDEZ ARAYA</t>
  </si>
  <si>
    <t>MAGALLANES</t>
  </si>
  <si>
    <t>CALLE VARELA</t>
  </si>
  <si>
    <t>ZAPATON</t>
  </si>
  <si>
    <t>VISTA DE MAR</t>
  </si>
  <si>
    <t>PACTO DEL JOCOTE</t>
  </si>
  <si>
    <t>LUIS CARLOS SANCHEZ GUZMAN</t>
  </si>
  <si>
    <t>HIGUITO</t>
  </si>
  <si>
    <t>LAS MERCEDES</t>
  </si>
  <si>
    <t>LA UNION DEL TORO</t>
  </si>
  <si>
    <t>CUATRO ESQUINAS</t>
  </si>
  <si>
    <t>ALTO QUETZAL</t>
  </si>
  <si>
    <t>LANAS</t>
  </si>
  <si>
    <t>OSCAR MORALES QUESADA</t>
  </si>
  <si>
    <t>EL LLANO</t>
  </si>
  <si>
    <t>RINCON DE SALAS</t>
  </si>
  <si>
    <t>SANTA ANA CENTRO</t>
  </si>
  <si>
    <t>BARRIO PILAR</t>
  </si>
  <si>
    <t>MARICELA CHACON FERNANDEZ</t>
  </si>
  <si>
    <t>CHIRRACA</t>
  </si>
  <si>
    <t>COCAL PUNTARENAS</t>
  </si>
  <si>
    <t>Bº LOS ÁNGELES</t>
  </si>
  <si>
    <t>FINCA NARANJO</t>
  </si>
  <si>
    <t>YORLEY NOVO SANDI</t>
  </si>
  <si>
    <t>LA CASONA</t>
  </si>
  <si>
    <t>ADEMAR UGALDE ESPINOZA</t>
  </si>
  <si>
    <t>YORLENI BORBON CAMPOS</t>
  </si>
  <si>
    <t>SAN RAFAEL CENTRO</t>
  </si>
  <si>
    <t>ALEJANDRA FLORES BADILLA</t>
  </si>
  <si>
    <t>VICTORIA</t>
  </si>
  <si>
    <t>KATSI</t>
  </si>
  <si>
    <t>TORITO</t>
  </si>
  <si>
    <t>LLANO DE ANGELES</t>
  </si>
  <si>
    <t>ABEL ELIZONDO GUZMAN</t>
  </si>
  <si>
    <t>MINOR VARGAS GUTIERREZ</t>
  </si>
  <si>
    <t>RIO CELESTE</t>
  </si>
  <si>
    <t>COLONIA DEL VALLE</t>
  </si>
  <si>
    <t>NAMALDI</t>
  </si>
  <si>
    <t>MEILOTH GAMBOA BERMUDEZ</t>
  </si>
  <si>
    <t>COROMA</t>
  </si>
  <si>
    <t>SONAFLUCA</t>
  </si>
  <si>
    <t>SAN RAFAEL DE CERROS</t>
  </si>
  <si>
    <t>ALMENDROS</t>
  </si>
  <si>
    <t>SAN JOSE DE RIO</t>
  </si>
  <si>
    <t>SALITRE</t>
  </si>
  <si>
    <t>SHIKABALI</t>
  </si>
  <si>
    <t>ALTO PACUARE</t>
  </si>
  <si>
    <t>SHIROLES</t>
  </si>
  <si>
    <t>QUIRIMAN</t>
  </si>
  <si>
    <t>VILLA HERMOSA</t>
  </si>
  <si>
    <t>ALTO COHEN</t>
  </si>
  <si>
    <t>GILBETH AGUILAR RODRIGUEZ</t>
  </si>
  <si>
    <t>CURRE</t>
  </si>
  <si>
    <t>YESENIA VASQUEZ ARAYA</t>
  </si>
  <si>
    <t>SECTOR CENTRAL</t>
  </si>
  <si>
    <t>CHINA KICHA</t>
  </si>
  <si>
    <t>EDEN FROILANO FERNANDEZ</t>
  </si>
  <si>
    <t>RIO GRANDE</t>
  </si>
  <si>
    <t>EDGAR MORA BOLAÑOS</t>
  </si>
  <si>
    <t>EL PROGRESO</t>
  </si>
  <si>
    <t>SINOLI</t>
  </si>
  <si>
    <t>ÑARI ÑAKA</t>
  </si>
  <si>
    <t>VILLA ESPERANZA</t>
  </si>
  <si>
    <t>PLAYA CORONADO</t>
  </si>
  <si>
    <t>YUAVIN</t>
  </si>
  <si>
    <t>SONIA ROJAS MENDEZ</t>
  </si>
  <si>
    <t>PALACIOS</t>
  </si>
  <si>
    <t>JIMMY VARGAS ARIAS</t>
  </si>
  <si>
    <t>JUNQUILLO ARRIBA</t>
  </si>
  <si>
    <t>JUAN CARLOS BADILLA LEIVA</t>
  </si>
  <si>
    <t>ADRIANA ENRIQUEZ GUZMAN</t>
  </si>
  <si>
    <t>VARA BLANCA</t>
  </si>
  <si>
    <t>BEATRIZ ROJAS AGUERO</t>
  </si>
  <si>
    <t>GUARARI</t>
  </si>
  <si>
    <t>CODTALLER</t>
  </si>
  <si>
    <t>P_ABIERTA</t>
  </si>
  <si>
    <t>01173</t>
  </si>
  <si>
    <t>02782</t>
  </si>
  <si>
    <t>00242</t>
  </si>
  <si>
    <t>01179</t>
  </si>
  <si>
    <t>01111</t>
  </si>
  <si>
    <t>01113</t>
  </si>
  <si>
    <t>00818</t>
  </si>
  <si>
    <t>01182</t>
  </si>
  <si>
    <t>00926</t>
  </si>
  <si>
    <t>02107</t>
  </si>
  <si>
    <t>01617</t>
  </si>
  <si>
    <t>01812</t>
  </si>
  <si>
    <t>01655</t>
  </si>
  <si>
    <t>02484</t>
  </si>
  <si>
    <t>01852</t>
  </si>
  <si>
    <t>00425</t>
  </si>
  <si>
    <t>01988</t>
  </si>
  <si>
    <t>02422</t>
  </si>
  <si>
    <t>02048</t>
  </si>
  <si>
    <t>00446</t>
  </si>
  <si>
    <t>02335</t>
  </si>
  <si>
    <t>01177</t>
  </si>
  <si>
    <t>01720</t>
  </si>
  <si>
    <t>02017</t>
  </si>
  <si>
    <t>02658</t>
  </si>
  <si>
    <t>02461</t>
  </si>
  <si>
    <t>02565</t>
  </si>
  <si>
    <t>01618</t>
  </si>
  <si>
    <t>01168</t>
  </si>
  <si>
    <t>02264</t>
  </si>
  <si>
    <t>01939</t>
  </si>
  <si>
    <t>02367</t>
  </si>
  <si>
    <t>--</t>
  </si>
  <si>
    <t>CATOLICA ACTIVA</t>
  </si>
  <si>
    <t>BRITANICO DE COSTA RICA</t>
  </si>
  <si>
    <t>COUNTRY DAY SCHOOL</t>
  </si>
  <si>
    <t>COLEGIO NUESTRA SENORA DE SION</t>
  </si>
  <si>
    <t>VALLE AZUL-HORARIO DIFERENCIADO</t>
  </si>
  <si>
    <t>CENTRO INTEGRAL DE EDUCACION PRIVADA</t>
  </si>
  <si>
    <t>ITSKATZU EDUCACION INTEGRAL</t>
  </si>
  <si>
    <t>HUMANISTICO COSTARRICENSE-CAMPUS HEREDIA</t>
  </si>
  <si>
    <t>COLEGIO ECOLOGICO BILINGÜE SAN MARTIN</t>
  </si>
  <si>
    <t>HUMANISTICO COSTARRICENSE-SEDE COTO</t>
  </si>
  <si>
    <t>BERKELEY ACADEMY</t>
  </si>
  <si>
    <t>MARIA MONTSERRAT</t>
  </si>
  <si>
    <t>ARANDU SCHOOL</t>
  </si>
  <si>
    <t>01088</t>
  </si>
  <si>
    <t>DEL MAR ACADEMY</t>
  </si>
  <si>
    <t>01090</t>
  </si>
  <si>
    <t>CENTRO EDUCATIVO GEA</t>
  </si>
  <si>
    <t>01091</t>
  </si>
  <si>
    <t>HUMANISTICO COSTARRICENSE-CAMPUS NICOYA</t>
  </si>
  <si>
    <t>01092</t>
  </si>
  <si>
    <t>01093</t>
  </si>
  <si>
    <t>BILINGUAL MULTIDISCIPLINARY SCHOOL</t>
  </si>
  <si>
    <t>01094</t>
  </si>
  <si>
    <t>HUMANISTICO COSTARRICENSE-CAMPUS SARAPIQUI</t>
  </si>
  <si>
    <t>01095</t>
  </si>
  <si>
    <t>MONTEALTO</t>
  </si>
  <si>
    <t>01096</t>
  </si>
  <si>
    <t>SANTA CATALINA DE SENA</t>
  </si>
  <si>
    <t>WILLIAM B. LARGE</t>
  </si>
  <si>
    <t>ALEXIS PAEZ OVARES</t>
  </si>
  <si>
    <t>SILVIA ULATE OVIEDO</t>
  </si>
  <si>
    <t>SIGURD RAMOS MARIN</t>
  </si>
  <si>
    <t>MARIA LUCIA ZAMORA CHAVES</t>
  </si>
  <si>
    <t>LA CEIBA</t>
  </si>
  <si>
    <t>DELROY ALBERTO CARNEGIF WATSON</t>
  </si>
  <si>
    <t>VILMA DEL CARMEN MENDOZA YANES</t>
  </si>
  <si>
    <t>XINIA VILLALOBOS ZUÑIGA</t>
  </si>
  <si>
    <t>GLORIA DUARTE ESPANA</t>
  </si>
  <si>
    <t>HNA. ELIZABETH CABALLERO GREEN</t>
  </si>
  <si>
    <t>RONALD RODRIGUEZ MENDOZA</t>
  </si>
  <si>
    <t>MARIBEL CANALES GARCIA</t>
  </si>
  <si>
    <t>AARON SMITH</t>
  </si>
  <si>
    <t>LUIS GUILLERMO ARAYA SANABRIA</t>
  </si>
  <si>
    <t>LILLIAM DIAZ QUESADA</t>
  </si>
  <si>
    <t>ROSA MARIA ROJAS RAMIREZ</t>
  </si>
  <si>
    <t>ALFREDO SUAREZ MADRIGAL</t>
  </si>
  <si>
    <t>JHONNY BERMUDEZ ARAYA</t>
  </si>
  <si>
    <t>BRET DAVID REYNOLDS</t>
  </si>
  <si>
    <t>ILEANA GONZALEZ PANIAGUA</t>
  </si>
  <si>
    <t>JOSE EDWARD RAMIREZ HERNANDEZ</t>
  </si>
  <si>
    <t>MARIA JANETTE ALVAREZ LOPEZ</t>
  </si>
  <si>
    <t>PABLO ANDRES QUIROS GONZALEZ</t>
  </si>
  <si>
    <t>RICARDO VENEGAS AGUIRRE</t>
  </si>
  <si>
    <t>ANA VIRGINIA LEON AZOFEIFA</t>
  </si>
  <si>
    <t>JOHNNY VASQUEZ LEMAITRE</t>
  </si>
  <si>
    <t>RITA ARGUEDAS VIQUEZ</t>
  </si>
  <si>
    <t>MARITZEL CHINCHILLA VARGAS</t>
  </si>
  <si>
    <t>VILMA SOLIS JIMENEZ</t>
  </si>
  <si>
    <t>ERICKA ESQUIVEL AVALOS</t>
  </si>
  <si>
    <t>JOSUE ROJAS CHINCHILLA</t>
  </si>
  <si>
    <t>LURAL RAMIREZ</t>
  </si>
  <si>
    <t>LUIS CARLOS ZUÑIGA JIMENEZ</t>
  </si>
  <si>
    <t>DELIANA ESQUIVEL MENESES</t>
  </si>
  <si>
    <t>MARIA DE LOS A. BEJARANO I.</t>
  </si>
  <si>
    <t>02635</t>
  </si>
  <si>
    <t>Ubicación (PR/CA/DI):</t>
  </si>
  <si>
    <t>ALAJUELA  / ALAJUELA  / ALAJUELA</t>
  </si>
  <si>
    <t>HEREDIA  / HEREDIA  / HEREDIA</t>
  </si>
  <si>
    <t>GUANACASTE  / LIBERIA  / LIBERIA</t>
  </si>
  <si>
    <t>PUNTARENAS  / PUNTARENAS  / PUNTARENAS</t>
  </si>
  <si>
    <t>HEREDIA  / BARVA  / BARVA</t>
  </si>
  <si>
    <t>GUANACASTE  / NICOYA  / NICOYA</t>
  </si>
  <si>
    <t>ALAJUELA  / GRECIA  / GRECIA</t>
  </si>
  <si>
    <t>HEREDIA  / SANTO DOMINGO  / SANTO DOMINGO</t>
  </si>
  <si>
    <t>GUANACASTE  / SANTA CRUZ  / SANTA CRUZ</t>
  </si>
  <si>
    <t>PUNTARENAS  / BUENOS AIRES  / BUENOS AIRES</t>
  </si>
  <si>
    <t>LIMON  / SIQUIRRES  / SIQUIRRES</t>
  </si>
  <si>
    <t>ALAJUELA  / SAN MATEO  / SAN MATEO</t>
  </si>
  <si>
    <t>GUANACASTE  / BAGACES  / BAGACES</t>
  </si>
  <si>
    <t>PUNTARENAS  / MONTES DE ORO  / MIRAMAR</t>
  </si>
  <si>
    <t>LIMON  / TALAMANCA  / BRATSI</t>
  </si>
  <si>
    <t>ALAJUELA  / ATENAS  / ATENAS</t>
  </si>
  <si>
    <t>CARTAGO  / TURRIALBA  / TURRIALBA</t>
  </si>
  <si>
    <t>HEREDIA  / SAN RAFAEL  / SAN RAFAEL</t>
  </si>
  <si>
    <t>GUANACASTE  / CARRILLO  / FILADELFIA</t>
  </si>
  <si>
    <t>LIMON  / MATINA  / MATINA</t>
  </si>
  <si>
    <t>ALAJUELA  / NARANJO  / NARANJO</t>
  </si>
  <si>
    <t>CARTAGO  / ALVARADO  / PACAYAS</t>
  </si>
  <si>
    <t>HEREDIA  / SAN ISIDRO  / SAN ISIDRO</t>
  </si>
  <si>
    <t>GUANACASTE  / CAÑAS  / CAÑAS</t>
  </si>
  <si>
    <t>ALAJUELA  / PALMARES  / PALMARES</t>
  </si>
  <si>
    <t>CARTAGO  / OREAMUNO  / SAN RAFAEL</t>
  </si>
  <si>
    <t>PUNTARENAS  / GOLFITO  / GOLFITO</t>
  </si>
  <si>
    <t>CARTAGO  / EL GUARCO  / EL TEJAR</t>
  </si>
  <si>
    <t>PUNTARENAS  / COTO BRUS  / SAN VITO</t>
  </si>
  <si>
    <t>ALAJUELA  / OROTINA  / OROTINA</t>
  </si>
  <si>
    <t>HEREDIA  / SAN PABLO  / SAN PABLO</t>
  </si>
  <si>
    <t>GUANACASTE  / NANDAYURE  / CARMONA</t>
  </si>
  <si>
    <t>PUNTARENAS  / PARRITA  / PARRITA</t>
  </si>
  <si>
    <t>ALAJUELA  / SAN CARLOS  / QUESADA</t>
  </si>
  <si>
    <t>GUANACASTE  / LA CRUZ  / LA CRUZ</t>
  </si>
  <si>
    <t>PUNTARENAS  / CORREDORES  / CORREDOR</t>
  </si>
  <si>
    <t>ALAJUELA  / ZARCERO  / ZARCERO</t>
  </si>
  <si>
    <t>GUANACASTE  / HOJANCHA  / HOJANCHA</t>
  </si>
  <si>
    <t>HEREDIA  / HEREDIA  / MERCEDES</t>
  </si>
  <si>
    <t>GUANACASTE  / LIBERIA  / CAÑAS DULCES</t>
  </si>
  <si>
    <t>PUNTARENAS  / PUNTARENAS  / PITAHAYA</t>
  </si>
  <si>
    <t>HEREDIA  / BARVA  / SAN PEDRO</t>
  </si>
  <si>
    <t>PUNTARENAS  / ESPARZA  / SAN JUAN GRANDE</t>
  </si>
  <si>
    <t>ALAJUELA  / GRECIA  / SAN ISIDRO</t>
  </si>
  <si>
    <t>HEREDIA  / SANTO DOMINGO  / SAN VICENTE</t>
  </si>
  <si>
    <t>LIMON  / SIQUIRRES  / PACUARITO</t>
  </si>
  <si>
    <t>ALAJUELA  / SAN MATEO  / DESMONTE</t>
  </si>
  <si>
    <t>LIMON  / TALAMANCA  / SIXAOLA</t>
  </si>
  <si>
    <t>CARTAGO  / TURRIALBA  / LA SUIZA</t>
  </si>
  <si>
    <t>HEREDIA  / SAN RAFAEL  / SAN JOSECITO</t>
  </si>
  <si>
    <t>GUANACASTE  / CARRILLO  / PALMIRA</t>
  </si>
  <si>
    <t>PUNTARENAS  / OSA  / PALMAR</t>
  </si>
  <si>
    <t>ALAJUELA  / NARANJO  / SAN MIGUEL</t>
  </si>
  <si>
    <t>CARTAGO  / ALVARADO  / CERVANTES</t>
  </si>
  <si>
    <t>GUANACASTE  / CAÑAS  / PALMIRA</t>
  </si>
  <si>
    <t>ALAJUELA  / PALMARES  / ZARAGOZA</t>
  </si>
  <si>
    <t>CARTAGO  / OREAMUNO  / COT</t>
  </si>
  <si>
    <t>GUANACASTE  / ABANGARES  / SIERRA</t>
  </si>
  <si>
    <t>1-19-12</t>
  </si>
  <si>
    <t>CARTAGO  / EL GUARCO  / SAN ISIDRO</t>
  </si>
  <si>
    <t>HEREDIA  / FLORES  / BARRANTES</t>
  </si>
  <si>
    <t>PUNTARENAS  / COTO BRUS  / SABALITO</t>
  </si>
  <si>
    <t>ALAJUELA  / ALAJUELA  / CARRIZAL</t>
  </si>
  <si>
    <t>ALAJUELA  / ALAJUELA  / SAN ANTONIO</t>
  </si>
  <si>
    <t>GUANACASTE  / NANDAYURE  / SANTA RITA</t>
  </si>
  <si>
    <t>ALAJUELA  / ALAJUELA  / SAN ISIDRO</t>
  </si>
  <si>
    <t>ALAJUELA  / SAN CARLOS  / FLORENCIA</t>
  </si>
  <si>
    <t>ALAJUELA  / ALAJUELA  / SABANILLA</t>
  </si>
  <si>
    <t>ALAJUELA  / ALAJUELA  / SAN RAFAEL</t>
  </si>
  <si>
    <t>GUANACASTE  / LA CRUZ  / SANTA CECILIA</t>
  </si>
  <si>
    <t>PUNTARENAS  / CORREDORES  / LA CUESTA</t>
  </si>
  <si>
    <t>ALAJUELA  / ALAJUELA  / DESAMPARADOS</t>
  </si>
  <si>
    <t>ALAJUELA  / ZARCERO  / LAGUNA</t>
  </si>
  <si>
    <t>ALAJUELA  / ALAJUELA  / TAMBOR</t>
  </si>
  <si>
    <t>GUANACASTE  / HOJANCHA  / MONTE ROMO</t>
  </si>
  <si>
    <t>ALAJUELA  / ALAJUELA  / GARITA</t>
  </si>
  <si>
    <t>CARTAGO  / CARTAGO  / CARMEN</t>
  </si>
  <si>
    <t>HEREDIA  / HEREDIA  / SAN FRANCISCO</t>
  </si>
  <si>
    <t>GUANACASTE  / LIBERIA  / MAYORGA</t>
  </si>
  <si>
    <t>PUNTARENAS  / PUNTARENAS  / CHOMES</t>
  </si>
  <si>
    <t>HEREDIA  / BARVA  / SAN PABLO</t>
  </si>
  <si>
    <t>GUANACASTE  / NICOYA  / SAN ANTONIO</t>
  </si>
  <si>
    <t>2-02-14</t>
  </si>
  <si>
    <t>PUNTARENAS  / ESPARZA  / MACACONA</t>
  </si>
  <si>
    <t>ALAJUELA  / GRECIA  / SAN ROQUE</t>
  </si>
  <si>
    <t>ALAJUELA  / GRECIA  / TACARES</t>
  </si>
  <si>
    <t>HEREDIA  / SANTO DOMINGO  / SAN MIGUEL</t>
  </si>
  <si>
    <t>ALAJUELA  / GRECIA  / PUENTE DE PIEDRA</t>
  </si>
  <si>
    <t>GUANACASTE  / SANTA CRUZ  / VEINTISIETE DE ABRIL</t>
  </si>
  <si>
    <t>ALAJUELA  / GRECIA  / BOLIVAR</t>
  </si>
  <si>
    <t>PUNTARENAS  / BUENOS AIRES  / POTRERO GRANDE</t>
  </si>
  <si>
    <t>LIMON  / SIQUIRRES  / FLORIDA</t>
  </si>
  <si>
    <t>ALAJUELA  / SAN MATEO  / LABRADOR</t>
  </si>
  <si>
    <t>GUANACASTE  / BAGACES  / MOGOTE</t>
  </si>
  <si>
    <t>ALAJUELA  / ATENAS  / MERCEDES</t>
  </si>
  <si>
    <t>PUNTARENAS  / MONTES DE ORO  / SAN ISIDRO</t>
  </si>
  <si>
    <t>ALAJUELA  / ATENAS  / SAN ISIDRO</t>
  </si>
  <si>
    <t>LIMON  / TALAMANCA  / CAHUITA</t>
  </si>
  <si>
    <t>ALAJUELA  / ATENAS  / SANTA EULALIA</t>
  </si>
  <si>
    <t>CARTAGO  / TURRIALBA  / PERALTA</t>
  </si>
  <si>
    <t>ALAJUELA  / ATENAS  / ESCOBAL</t>
  </si>
  <si>
    <t>HEREDIA  / SAN RAFAEL  / SANTIAGO</t>
  </si>
  <si>
    <t>GUANACASTE  / CARRILLO  / SARDINAL</t>
  </si>
  <si>
    <t>PUNTARENAS  / OSA  / SIERPE</t>
  </si>
  <si>
    <t>LIMON  / MATINA  / CARRANDI</t>
  </si>
  <si>
    <t>ALAJUELA  / NARANJO  / CIRRI SUR</t>
  </si>
  <si>
    <t>ALAJUELA  / NARANJO  / SAN JUAN</t>
  </si>
  <si>
    <t>CARTAGO  / ALVARADO  / CAPELLADES</t>
  </si>
  <si>
    <t>ALAJUELA  / NARANJO  / PALMITOS</t>
  </si>
  <si>
    <t>GUANACASTE  / CAÑAS  / SAN MIGUEL</t>
  </si>
  <si>
    <t>ALAJUELA  / PALMARES  / BUENOS AIRES</t>
  </si>
  <si>
    <t>ALAJUELA  / PALMARES  / SANTIAGO</t>
  </si>
  <si>
    <t>ALAJUELA  / PALMARES  / CANDELARIA</t>
  </si>
  <si>
    <t>CARTAGO  / OREAMUNO  / POTRERO CERRADO</t>
  </si>
  <si>
    <t>ALAJUELA  / PALMARES  / GRANJA</t>
  </si>
  <si>
    <t>GUANACASTE  / ABANGARES  / SAN JUAN</t>
  </si>
  <si>
    <t>CARTAGO  / EL GUARCO  / TOBOSI</t>
  </si>
  <si>
    <t>HEREDIA  / FLORES  / LLORENTE</t>
  </si>
  <si>
    <t>PUNTARENAS  / COTO BRUS  / AGUA BUENA</t>
  </si>
  <si>
    <t>ALAJUELA  / OROTINA  / HACIENDA VIEJA</t>
  </si>
  <si>
    <t>ALAJUELA  / OROTINA  / COYOLAR</t>
  </si>
  <si>
    <t>GUANACASTE  / NANDAYURE  / ZAPOTAL</t>
  </si>
  <si>
    <t>ALAJUELA  / SAN CARLOS  / AGUAS ZARCAS</t>
  </si>
  <si>
    <t>GUANACASTE  / LA CRUZ  / LA GARITA</t>
  </si>
  <si>
    <t>ALAJUELA  / SAN CARLOS  / VENECIA</t>
  </si>
  <si>
    <t>PUNTARENAS  / CORREDORES  / CANOAS</t>
  </si>
  <si>
    <t>ALAJUELA  / SAN CARLOS  / PITAL</t>
  </si>
  <si>
    <t>ALAJUELA  / ZARCERO  / TAPEZCO</t>
  </si>
  <si>
    <t>GUANACASTE  / HOJANCHA  / PUERTO CARRILLO</t>
  </si>
  <si>
    <t>ALAJUELA  / SAN CARLOS  / VENADO</t>
  </si>
  <si>
    <t>ALAJUELA  / SAN CARLOS  / CUTRIS</t>
  </si>
  <si>
    <t>ALAJUELA  / SAN CARLOS  / MONTERREY</t>
  </si>
  <si>
    <t>ALAJUELA  / SAN CARLOS  / POCOSOL</t>
  </si>
  <si>
    <t>HEREDIA  / HEREDIA  / ULLOA</t>
  </si>
  <si>
    <t>GUANACASTE  / LIBERIA  / NACASCOLO</t>
  </si>
  <si>
    <t>PUNTARENAS  / PUNTARENAS  / LEPANTO</t>
  </si>
  <si>
    <t>ALAJUELA  / ZARCERO  / GUADALUPE</t>
  </si>
  <si>
    <t>ALAJUELA  / ZARCERO  / PALMIRA</t>
  </si>
  <si>
    <t>ALAJUELA  / ZARCERO  / ZAPOTE</t>
  </si>
  <si>
    <t>ALAJUELA  / ZARCERO  / BRISAS</t>
  </si>
  <si>
    <t>HEREDIA  / BARVA  / SAN ROQUE</t>
  </si>
  <si>
    <t>GUANACASTE  / NICOYA  / QUEBRADA HONDA</t>
  </si>
  <si>
    <t>PUNTARENAS  / ESPARZA  / SAN RAFAEL</t>
  </si>
  <si>
    <t>ALAJUELA  / UPALA  / UPALA</t>
  </si>
  <si>
    <t>ALAJUELA  / UPALA  / AGUAS CLARAS</t>
  </si>
  <si>
    <t>HEREDIA  / SANTO DOMINGO  / PARACITO</t>
  </si>
  <si>
    <t>GUANACASTE  / SANTA CRUZ  / TEMPATE</t>
  </si>
  <si>
    <t>ALAJUELA  / UPALA  / BIJAGUA</t>
  </si>
  <si>
    <t>PUNTARENAS  / BUENOS AIRES  / BORUCA</t>
  </si>
  <si>
    <t>ALAJUELA  / UPALA  / DELICIAS</t>
  </si>
  <si>
    <t>LIMON  / SIQUIRRES  / GERMANIA</t>
  </si>
  <si>
    <t>ALAJUELA  / UPALA  / YOLILLAL</t>
  </si>
  <si>
    <t>ALAJUELA  / UPALA  / CANALETE</t>
  </si>
  <si>
    <t>ALAJUELA  / LOS CHILES  / LOS CHILES</t>
  </si>
  <si>
    <t>ALAJUELA  / LOS CHILES  / CAÑO NEGRO</t>
  </si>
  <si>
    <t>LIMON  / TALAMANCA  / TELIRE</t>
  </si>
  <si>
    <t>ALAJUELA  / LOS CHILES  / EL AMPARO</t>
  </si>
  <si>
    <t>ALAJUELA  / LOS CHILES  / SAN JORGE</t>
  </si>
  <si>
    <t>CARTAGO  / TURRIALBA  / SANTA CRUZ</t>
  </si>
  <si>
    <t>ALAJUELA  / GUATUSO  / SAN RAFAEL</t>
  </si>
  <si>
    <t>ALAJUELA  / GUATUSO  / BUENAVISTA</t>
  </si>
  <si>
    <t>ALAJUELA  / GUATUSO  / COTE</t>
  </si>
  <si>
    <t>ALAJUELA  / GUATUSO  / KATIRA</t>
  </si>
  <si>
    <t>2-16-01</t>
  </si>
  <si>
    <t>HEREDIA  / SAN ISIDRO  / SAN FRANCISCO</t>
  </si>
  <si>
    <t>GUANACASTE  / CAÑAS  / BEBEDERO</t>
  </si>
  <si>
    <t>CARTAGO  / OREAMUNO  / CIPRESES</t>
  </si>
  <si>
    <t>CARTAGO  / CARTAGO  / CORRALILLO</t>
  </si>
  <si>
    <t>GUANACASTE  / ABANGARES  / COLORADO</t>
  </si>
  <si>
    <t>CARTAGO  / CARTAGO  / TIERRA BLANCA</t>
  </si>
  <si>
    <t>CARTAGO  / CARTAGO  / DULCE NOMBRE</t>
  </si>
  <si>
    <t>CARTAGO  / CARTAGO  / LLANO GRANDE</t>
  </si>
  <si>
    <t>CARTAGO  / CARTAGO  / QUEBRADILLA</t>
  </si>
  <si>
    <t>CARTAGO  / EL GUARCO  / PATIO DE AGUA</t>
  </si>
  <si>
    <t>PUNTARENAS  / COTO BRUS  / LIMONCITO</t>
  </si>
  <si>
    <t>GUANACASTE  / NANDAYURE  / SAN PABLO</t>
  </si>
  <si>
    <t>GUANACASTE  / LA CRUZ  / SANTA ELENA</t>
  </si>
  <si>
    <t>PUNTARENAS  / CORREDORES  / LAUREL</t>
  </si>
  <si>
    <t>GUANACASTE  / HOJANCHA  / HUACAS</t>
  </si>
  <si>
    <t>HEREDIA  / HEREDIA  / VARABLANCA</t>
  </si>
  <si>
    <t>CARTAGO  / TURRIALBA  / SANTA TERESITA</t>
  </si>
  <si>
    <t>PUNTARENAS  / PUNTARENAS  / PAQUERA</t>
  </si>
  <si>
    <t>CARTAGO  / TURRIALBA  / PAVONES</t>
  </si>
  <si>
    <t>CARTAGO  / TURRIALBA  / TUIS</t>
  </si>
  <si>
    <t>CARTAGO  / TURRIALBA  / TAYUTIC</t>
  </si>
  <si>
    <t>CARTAGO  / TURRIALBA  / SANTA ROSA</t>
  </si>
  <si>
    <t>CARTAGO  / TURRIALBA  / TRES EQUIS</t>
  </si>
  <si>
    <t>CARTAGO  / TURRIALBA  / LA ISABEL</t>
  </si>
  <si>
    <t>GUANACASTE  / SANTA CRUZ  / CARTAGENA</t>
  </si>
  <si>
    <t>PUNTARENAS  / BUENOS AIRES  / PILAS</t>
  </si>
  <si>
    <t>CARTAGO  / OREAMUNO  / SANTA ROSA</t>
  </si>
  <si>
    <t>PUNTARENAS  / OSA  / PIEDRAS BLANCAS</t>
  </si>
  <si>
    <t>GUANACASTE  / CAÑAS  / POROZAL</t>
  </si>
  <si>
    <t>PUNTARENAS  / COTO BRUS  / PITTIER</t>
  </si>
  <si>
    <t>GUANACASTE  / NANDAYURE  / PORVENIR</t>
  </si>
  <si>
    <t>HEREDIA  / SANTO DOMINGO  / SANTA ROSA</t>
  </si>
  <si>
    <t>HEREDIA  / SANTO DOMINGO  / TURES</t>
  </si>
  <si>
    <t>PUNTARENAS  / PUNTARENAS  / MANZANILLO</t>
  </si>
  <si>
    <t>GUANACASTE  / NICOYA  / NOSARA</t>
  </si>
  <si>
    <t>PUNTARENAS  / ESPARZA  / CALDERA</t>
  </si>
  <si>
    <t>GUANACASTE  / SANTA CRUZ  / GUAJINIQUIL</t>
  </si>
  <si>
    <t>PUNTARENAS  / BUENOS AIRES  / COLINAS</t>
  </si>
  <si>
    <t>GUANACASTE  / NANDAYURE  / BEJUCO</t>
  </si>
  <si>
    <t>PUNTARENAS  / PUNTARENAS  / GUACIMAL</t>
  </si>
  <si>
    <t>GUANACASTE  / SANTA CRUZ  / CABO VELAS</t>
  </si>
  <si>
    <t>GUANACASTE  / SANTA CRUZ  / TAMARINDO</t>
  </si>
  <si>
    <t>PUNTARENAS  / PUNTARENAS  / BARRANCA</t>
  </si>
  <si>
    <t>PUNTARENAS  / BUENOS AIRES  / BIOLLEY</t>
  </si>
  <si>
    <t>PUNTARENAS  / PUNTARENAS  / MONTE VERDE</t>
  </si>
  <si>
    <t>PUNTARENAS  / BUENOS AIRES  / BRUNKA</t>
  </si>
  <si>
    <t>6-01-10</t>
  </si>
  <si>
    <t>PUNTARENAS  / PUNTARENAS  / ISLA DEL COCO</t>
  </si>
  <si>
    <t>PUNTARENAS  / PUNTARENAS  / CHACARITA</t>
  </si>
  <si>
    <t>PUNTARENAS  / PUNTARENAS  / CHIRA</t>
  </si>
  <si>
    <t>PUNTARENAS  / PUNTARENAS  / ACAPULCO</t>
  </si>
  <si>
    <t>PUNTARENAS  / PUNTARENAS  / EL ROBLE</t>
  </si>
  <si>
    <t>PUNTARENAS  / PUNTARENAS  / ARANCIBIA</t>
  </si>
  <si>
    <t>D.A.R.E. "Manteniéndolo Real"</t>
  </si>
  <si>
    <t>Formación de formadores en Robótica</t>
  </si>
  <si>
    <t>CUADRO 1</t>
  </si>
  <si>
    <t>CUADRO 2</t>
  </si>
  <si>
    <t>CUADRO 3</t>
  </si>
  <si>
    <t>CUADRO 4</t>
  </si>
  <si>
    <t>CUADRO 5</t>
  </si>
  <si>
    <t>CUADRO 7</t>
  </si>
  <si>
    <t>CUADRO 8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</si>
  <si>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1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</si>
  <si>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</si>
  <si>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Nuevos Ingresos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</si>
  <si>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Provenientes de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</si>
  <si>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</si>
  <si>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Fallecidos</t>
    </r>
    <r>
      <rPr>
        <vertAlign val="superscript"/>
        <sz val="11"/>
        <rFont val="Cambria"/>
        <family val="1"/>
        <scheme val="major"/>
      </rPr>
      <t xml:space="preserve"> 1/</t>
    </r>
  </si>
  <si>
    <r>
      <t>Abandonos (Exclusión)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</si>
  <si>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</si>
  <si>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Aprobados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</si>
  <si>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 xml:space="preserve">Aplazados </t>
    </r>
    <r>
      <rPr>
        <b/>
        <vertAlign val="superscript"/>
        <sz val="12"/>
        <color theme="1"/>
        <rFont val="Cambria"/>
        <family val="1"/>
        <scheme val="major"/>
      </rPr>
      <t>1/</t>
    </r>
  </si>
  <si>
    <t>Lengua Indígena</t>
  </si>
  <si>
    <t>Afectividad y Sexualidad Integral</t>
  </si>
  <si>
    <t>Alcohol</t>
  </si>
  <si>
    <t>Tabaco</t>
  </si>
  <si>
    <t>5-11-05</t>
  </si>
  <si>
    <t>GUANACASTE  / HOJANCHA  / MATAMBU</t>
  </si>
  <si>
    <t>5588</t>
  </si>
  <si>
    <t>00638</t>
  </si>
  <si>
    <t>TELESECUNDARIA LAS BRISAS</t>
  </si>
  <si>
    <t>5668</t>
  </si>
  <si>
    <t>00667</t>
  </si>
  <si>
    <t>TELESECUNDARIA LA URRACA</t>
  </si>
  <si>
    <t>5669</t>
  </si>
  <si>
    <t>00661</t>
  </si>
  <si>
    <t>TELESECUNDARIA DE MEXICO</t>
  </si>
  <si>
    <t>5747</t>
  </si>
  <si>
    <t>00716</t>
  </si>
  <si>
    <t>TELESECUNDARIA DULCE NOMBRE</t>
  </si>
  <si>
    <t>5839</t>
  </si>
  <si>
    <t>00714</t>
  </si>
  <si>
    <t>TELESECUNDARIA LA CEIBA</t>
  </si>
  <si>
    <t>5856</t>
  </si>
  <si>
    <t>00724</t>
  </si>
  <si>
    <t>TELESECUNDARIA COLONIA ANATERI</t>
  </si>
  <si>
    <t>5857</t>
  </si>
  <si>
    <t>00726</t>
  </si>
  <si>
    <t>TELESECUNDARIA BAJOS TORO AMARILLO</t>
  </si>
  <si>
    <t>LICEO SAN CARLOS PACUARITO</t>
  </si>
  <si>
    <t>COLEGIO LA CASONA</t>
  </si>
  <si>
    <t>UNIDAD PEDAGOGICA JUAN CALDERON VALVERDE</t>
  </si>
  <si>
    <t>UNIDAD PEDAGOGICA RIO CELESTE</t>
  </si>
  <si>
    <t>COLEGIO DIURNO LA CRUZ</t>
  </si>
  <si>
    <t>6842</t>
  </si>
  <si>
    <t>01100</t>
  </si>
  <si>
    <t>LICEO RURAL ULUK KICHA</t>
  </si>
  <si>
    <t>MARCO NARRANJO SOTO</t>
  </si>
  <si>
    <t>ANA ROSARIO RODRIGUEZ SABORIO</t>
  </si>
  <si>
    <t>ERICK CHEVEZ RODRIGUEZ</t>
  </si>
  <si>
    <t>LOMAS DEL RIO</t>
  </si>
  <si>
    <t>GERARDO MORA MAROTO</t>
  </si>
  <si>
    <t>MARIBELLE UMAÑA MACHADO</t>
  </si>
  <si>
    <t>LAURA CRUZ JIMENEZ</t>
  </si>
  <si>
    <t>NANCY ZUÑIGA MONTERO</t>
  </si>
  <si>
    <t>ELIETH LAZARO RAMIREZ</t>
  </si>
  <si>
    <t>ANA ESTER CANALES LIOS</t>
  </si>
  <si>
    <t>CARMEN CASTRO SANCHO</t>
  </si>
  <si>
    <t>JAVIER ARCE VARGAS</t>
  </si>
  <si>
    <t>XINIA SALAS ALPIZAR</t>
  </si>
  <si>
    <t>RODOLFO ANGILO ESPINOZA</t>
  </si>
  <si>
    <t>VILMA JEANNETTE ARROYO GARCIA</t>
  </si>
  <si>
    <t>LUIS GAMBOA RAMIREZ</t>
  </si>
  <si>
    <t>EIDA MARIA PIZARRO RODRIGUEZ</t>
  </si>
  <si>
    <t>CHRISTIAN MONDRAGON SOTO</t>
  </si>
  <si>
    <t>LISBETH FERNANDEZ CHAVES</t>
  </si>
  <si>
    <t>GUILBERT ESPINOZA RAMIREZ</t>
  </si>
  <si>
    <t>JONATHAN CASTRO PORRAS</t>
  </si>
  <si>
    <t>ERIC A. BERMUDEZ VALERIO</t>
  </si>
  <si>
    <t>ISABEL MC DERMOTT WINT</t>
  </si>
  <si>
    <t>MARLON MIRANDA BLANCO</t>
  </si>
  <si>
    <t>OLGER ANTONIO ALFARO CASTRO</t>
  </si>
  <si>
    <t>LEMOS TRANA NARVAEZ</t>
  </si>
  <si>
    <t>CYNTHIA SANCHEZ RODRIGUEZ</t>
  </si>
  <si>
    <t>ANA RITA ALPIZAR CHAVEZ</t>
  </si>
  <si>
    <t>YERLIN GAMBOA DIAZ</t>
  </si>
  <si>
    <t>SONIA CORTES LEAL</t>
  </si>
  <si>
    <t>JOSE ROBERTO CHACON VILLALOBOS</t>
  </si>
  <si>
    <t>LUIS ALBERTO ZUÑIGA DIAZ</t>
  </si>
  <si>
    <t>MONICA ALCAZAR HERNANDEZ</t>
  </si>
  <si>
    <t>JOSE LUIS OROZCO PEREZ</t>
  </si>
  <si>
    <t>LAS BRISAS</t>
  </si>
  <si>
    <t>IDANIA RUIZ RUIZ</t>
  </si>
  <si>
    <t>NURY CHAVES GUERRERO</t>
  </si>
  <si>
    <t>JOSE EDUARDO JIMENEZ VARGAS</t>
  </si>
  <si>
    <t>LA URRACA</t>
  </si>
  <si>
    <t>ANDREY AMPIE GUZMAN</t>
  </si>
  <si>
    <t>MEXICO</t>
  </si>
  <si>
    <t>WENDY PAOLA ALVAREZ BARRANTES</t>
  </si>
  <si>
    <t>ROSIBEL ABARCA SANCHEZ</t>
  </si>
  <si>
    <t>ERIC GONZALEZ ALVARADO</t>
  </si>
  <si>
    <t>MARCO VEGA CHAVARRIA</t>
  </si>
  <si>
    <t>MARLON PEREZ PICADO</t>
  </si>
  <si>
    <t>MIGUEL QUIROS MORA</t>
  </si>
  <si>
    <t>HAZEL LINARES KELLY</t>
  </si>
  <si>
    <t>MARIA ELENA VARGAS MURILLO</t>
  </si>
  <si>
    <t>VERNY BERMUDEZ MONTERO</t>
  </si>
  <si>
    <t>JORGE VEGA VALLEJO</t>
  </si>
  <si>
    <t>COLONIA ANATERI</t>
  </si>
  <si>
    <t>BALBINO CRUZ GUTIERREZ</t>
  </si>
  <si>
    <t>BAJOS TORO AMARILLO</t>
  </si>
  <si>
    <t>RANDALL CORDERO MARENCO</t>
  </si>
  <si>
    <t>DARWIN OVARES CASTRO</t>
  </si>
  <si>
    <t>JOSE ADRIAN GONZALEZ CORDERO</t>
  </si>
  <si>
    <t>JONATHAN CAMBRONERO SALAS</t>
  </si>
  <si>
    <t>OLGER CARMONA AVILA</t>
  </si>
  <si>
    <t>SEIDY LOPEZ MADRIGAL</t>
  </si>
  <si>
    <t>MANUEL A. HERNANDEZ ALVARADO</t>
  </si>
  <si>
    <t>JACQUELINE PATR. ZAMORA VARGAS</t>
  </si>
  <si>
    <t>WENDY MADRIGAL SANCHEZ</t>
  </si>
  <si>
    <t>YORLENY RODRIGUEZ CHAVARRIA</t>
  </si>
  <si>
    <t>LUIS EMILIO JIMENEZ RETANA</t>
  </si>
  <si>
    <t>MARIA SOLANO VALVERDE</t>
  </si>
  <si>
    <t>RONALD NAVARRETE SORIO</t>
  </si>
  <si>
    <t>ERICK MARTIN CARVAJAL RIVERA</t>
  </si>
  <si>
    <t>BEBERLY MORAGA CEDE;O</t>
  </si>
  <si>
    <t>JALILA TABASH HERNANDEZ</t>
  </si>
  <si>
    <t>NELON GAREL PEREZ JUNEZ</t>
  </si>
  <si>
    <t>SHARABATA</t>
  </si>
  <si>
    <t>XXX</t>
  </si>
  <si>
    <t>Proyecto Colegio de Alta Oportunidad: generación de oportunidades y prevención de riesgo en consumo de drogas</t>
  </si>
  <si>
    <t>Leer la Guía para el  llenado del cuadro.</t>
  </si>
  <si>
    <t>SEGÚN EFECTOS EN EL SISTEMA NERVIOSO CENTRAL</t>
  </si>
  <si>
    <t>Depresoras</t>
  </si>
  <si>
    <t>Barbitúricos</t>
  </si>
  <si>
    <t>Benzodiazepinas</t>
  </si>
  <si>
    <t>Derivados del Opio, tales como la morfina, la heroína y codeína</t>
  </si>
  <si>
    <t>Estimulantes</t>
  </si>
  <si>
    <t>Cafeína</t>
  </si>
  <si>
    <t>Anfetaminas (Éxtasis)</t>
  </si>
  <si>
    <t>Fenilciclidina</t>
  </si>
  <si>
    <t>Alucinógenos--Acido Lisérgico (LSD) y Psilocibina (Hongos)--</t>
  </si>
  <si>
    <t>Cantidad de hijos</t>
  </si>
  <si>
    <t>Drogas no controladas
(o no medicadas)</t>
  </si>
  <si>
    <t>CASOS DE VIOLENCIA INTRAFAMILIAR Y EXTRAFAMILIAR</t>
  </si>
  <si>
    <t>Violencia Intrafamiliar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</si>
  <si>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</si>
  <si>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</si>
  <si>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</si>
  <si>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</si>
  <si>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</si>
  <si>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</si>
  <si>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</si>
  <si>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</si>
  <si>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</si>
  <si>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</si>
  <si>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</si>
  <si>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Leer la Guía para el  llenado
del cuadro.</t>
  </si>
  <si>
    <t>DATOS SOBRE OTROS TIPOS DE VIOLENCIA</t>
  </si>
  <si>
    <t>Sí</t>
  </si>
  <si>
    <t>No</t>
  </si>
  <si>
    <t>Responda sí o no.</t>
  </si>
  <si>
    <t>¿Se está implementando el Programa Convivir para prevenir situaciones de violencia?</t>
  </si>
  <si>
    <t>¿Cuenta el centro educativo con Grupo de Convivencia?</t>
  </si>
  <si>
    <t>¿Cuenta el centro educativo con Diagnóstico de Convivencia?</t>
  </si>
  <si>
    <t>¿Cuenta el centro educativo con Plan de Convivencia?</t>
  </si>
  <si>
    <t>¿Se están acatando en el centro educativo los protocolos de actuación ante situaciones de violencia?</t>
  </si>
  <si>
    <t>Cantidad de Casos</t>
  </si>
  <si>
    <t>Cantidad de estudiantes involucrados</t>
  </si>
  <si>
    <t>Estudiantes con Armas y cantidad de decomisos.</t>
  </si>
  <si>
    <t>8.</t>
  </si>
  <si>
    <t>¿Cantidad de estudiantes encontrados con arma contusa?</t>
  </si>
  <si>
    <t>9.</t>
  </si>
  <si>
    <t>¿Cantidad de estudiantes encontrados con arma hechiza?</t>
  </si>
  <si>
    <t>10.</t>
  </si>
  <si>
    <t>11.</t>
  </si>
  <si>
    <t>12.</t>
  </si>
  <si>
    <t>¿Cantidad de armas contusas decomisadas?</t>
  </si>
  <si>
    <t>13.</t>
  </si>
  <si>
    <t>¿Cantidad de armas hechizas decomisadas?</t>
  </si>
  <si>
    <t>Suspensiones.</t>
  </si>
  <si>
    <t>14.</t>
  </si>
  <si>
    <t>15.</t>
  </si>
  <si>
    <t>Entre estudiantes</t>
  </si>
  <si>
    <t>De estudiantes a docentes</t>
  </si>
  <si>
    <t>De docentes a estudiantes</t>
  </si>
  <si>
    <t>Psicológica</t>
  </si>
  <si>
    <t>Acoso Sexual y Hostigamiento Sexual</t>
  </si>
  <si>
    <t>Bullying</t>
  </si>
  <si>
    <t>Discriminación por xenofobia</t>
  </si>
  <si>
    <t>Discriminación racial</t>
  </si>
  <si>
    <t>Discriminación por orientación sexual</t>
  </si>
  <si>
    <t xml:space="preserve">Discriminación por identidad de género </t>
  </si>
  <si>
    <t>EN ACADÉMICA DIURNA Y PLAN NACIONAL</t>
  </si>
  <si>
    <t>Datos del director(a):</t>
  </si>
  <si>
    <t>Datos del supervisor(a):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</si>
  <si>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</si>
  <si>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</si>
  <si>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r>
      <t xml:space="preserve">Indique en el siguiente cuadro los </t>
    </r>
    <r>
      <rPr>
        <b/>
        <i/>
        <u val="double"/>
        <sz val="11"/>
        <rFont val="Cambria"/>
        <family val="1"/>
        <scheme val="major"/>
      </rPr>
      <t>casos registrados</t>
    </r>
    <r>
      <rPr>
        <sz val="11"/>
        <rFont val="Cambria"/>
        <family val="1"/>
        <scheme val="major"/>
      </rPr>
      <t xml:space="preserve"> de violencia:</t>
    </r>
  </si>
  <si>
    <r>
      <t xml:space="preserve">De estudiantes a otro personal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</si>
  <si>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otro personal a estudiantes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</si>
  <si>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Otros, especifique seguidamente </t>
    </r>
    <r>
      <rPr>
        <vertAlign val="superscript"/>
        <sz val="11"/>
        <rFont val="Cambria"/>
        <family val="1"/>
        <scheme val="major"/>
      </rPr>
      <t>2/</t>
    </r>
  </si>
  <si>
    <t>Reporte la cantidad de casos en que se han implementado los siguientes protocolos en el Centro Educativo.  Además, indique la cantidad de estudiantes involucrados en los casos mencionados.</t>
  </si>
  <si>
    <t>CUADRO 6</t>
  </si>
  <si>
    <t>ESTUDIANTES QUE CONSUMEN DROGAS NO CONTROLADAS (O NO MEDICADAS)</t>
  </si>
  <si>
    <t>01097</t>
  </si>
  <si>
    <t>01101</t>
  </si>
  <si>
    <t>01104</t>
  </si>
  <si>
    <t>01102</t>
  </si>
  <si>
    <t>01103</t>
  </si>
  <si>
    <t>CENTRO EDUCATIVO CARMEN LYRA</t>
  </si>
  <si>
    <t>CIENTIFICO COSTARRICENSE DE SAN PEDRO</t>
  </si>
  <si>
    <t>COLEGIO HERMOSA HIGH SCHOOL</t>
  </si>
  <si>
    <t>ECOLOGICA BRAULIO CARRILLO</t>
  </si>
  <si>
    <t>GREDOS SAN DIEGO INTERNATIONAL SCHOOL</t>
  </si>
  <si>
    <t>SISTEMA EDUCATIVO SOCIAL POSADA DE BELEN</t>
  </si>
  <si>
    <t>TREE OF LIFE LEARNING CENTER</t>
  </si>
  <si>
    <t>PRIVADA</t>
  </si>
  <si>
    <t>LAS DELICIAS</t>
  </si>
  <si>
    <t>HATILLO 1</t>
  </si>
  <si>
    <t>MOIN</t>
  </si>
  <si>
    <t>BETHEL</t>
  </si>
  <si>
    <t>FRANCISCO J. MARTINEZ VASQUEZ</t>
  </si>
  <si>
    <t>BOSQUES DE DOÑA ROSA</t>
  </si>
  <si>
    <t>SAN MIGUELITO</t>
  </si>
  <si>
    <t>DANIEL ABRAHAM GARCIA</t>
  </si>
  <si>
    <t>MONTEVERDE</t>
  </si>
  <si>
    <t>SUSAN MARIE GABRIELSON</t>
  </si>
  <si>
    <t>LOS LAURELES</t>
  </si>
  <si>
    <t>EL COCO</t>
  </si>
  <si>
    <t>NO INDICA</t>
  </si>
  <si>
    <t>DANIEL FLORES</t>
  </si>
  <si>
    <t>SABANA SUR</t>
  </si>
  <si>
    <t>CAMBOYA</t>
  </si>
  <si>
    <t>PITAHAYA</t>
  </si>
  <si>
    <t>ROHRMOSER</t>
  </si>
  <si>
    <t>LA SOLEDAD</t>
  </si>
  <si>
    <t>CENTRAL</t>
  </si>
  <si>
    <t>SANTA CATALINA</t>
  </si>
  <si>
    <t>ALTO DE GUADALUPE</t>
  </si>
  <si>
    <t>RESIDENCIAL LAS VEGAS</t>
  </si>
  <si>
    <t>LOS ROSALES</t>
  </si>
  <si>
    <t>CRISTINA MENENDEZ MUNOZ</t>
  </si>
  <si>
    <t>CORALES N°3</t>
  </si>
  <si>
    <t>LAGOS LINDORA</t>
  </si>
  <si>
    <t>CARRETERA A BEBEDERO</t>
  </si>
  <si>
    <t>HOJANCHA</t>
  </si>
  <si>
    <t>EL BOSQUE</t>
  </si>
  <si>
    <t>HACIENDA ISABEL</t>
  </si>
  <si>
    <t>MARIA AUX.LOPEZ PORRAS</t>
  </si>
  <si>
    <t>URBANIZACION ZAYQUI</t>
  </si>
  <si>
    <t>CALLE LA CRUZ</t>
  </si>
  <si>
    <t>CRISTO REY</t>
  </si>
  <si>
    <t>B° SINAÍ</t>
  </si>
  <si>
    <t>EL COCAL</t>
  </si>
  <si>
    <t>IRWIN CESPEDES BARRANTES</t>
  </si>
  <si>
    <t>SANTA CLARA</t>
  </si>
  <si>
    <t>CALLE BONILLA</t>
  </si>
  <si>
    <t>CATARATAS</t>
  </si>
  <si>
    <t>BENITO HERNANDEZ BARCENAS</t>
  </si>
  <si>
    <t>LOS CUADROS</t>
  </si>
  <si>
    <t>BARRIO SAN MARTIN</t>
  </si>
  <si>
    <t>WILLIAM ZUNIGA JIMENEZ</t>
  </si>
  <si>
    <t>CORAZON DE JESUS</t>
  </si>
  <si>
    <t>EL SOCORRO</t>
  </si>
  <si>
    <t>SCOTT GARREN</t>
  </si>
  <si>
    <t>BARRIO LA TROPICANA</t>
  </si>
  <si>
    <t>SABANILLA</t>
  </si>
  <si>
    <t>PRISCILLA PEREZ REYES</t>
  </si>
  <si>
    <t>LOURDES</t>
  </si>
  <si>
    <t>MARIANELLA BARRANTES BADILLA</t>
  </si>
  <si>
    <t>VARGAS ARAYA</t>
  </si>
  <si>
    <t>QUESADA</t>
  </si>
  <si>
    <t>VILLA LOS REYES</t>
  </si>
  <si>
    <t>RONALD ARROYO SOLANO</t>
  </si>
  <si>
    <t>-</t>
  </si>
  <si>
    <t>PLAYA BRASILITO</t>
  </si>
  <si>
    <t>HACIENDA ESPINAL</t>
  </si>
  <si>
    <t>CERRO PLANO</t>
  </si>
  <si>
    <t>DANAY DE LA TORRE PRATS</t>
  </si>
  <si>
    <t>JABONCILLAL</t>
  </si>
  <si>
    <t>SANTA ELENA</t>
  </si>
  <si>
    <t>NOSARA</t>
  </si>
  <si>
    <t>CRUZ ROJA</t>
  </si>
  <si>
    <t>SANTO DOMINGO CENTRO</t>
  </si>
  <si>
    <t>PLAYAS DE COCO</t>
  </si>
  <si>
    <t>BARRIO HOLANDA</t>
  </si>
  <si>
    <t>ROCIO ARTAVIA GONZALEZ</t>
  </si>
  <si>
    <t>BARRIO TIPO H</t>
  </si>
  <si>
    <t>WAINER ESPINOZA VALVERDE</t>
  </si>
  <si>
    <t>EL MESON</t>
  </si>
  <si>
    <t>NELLY RODRIGUEZ FLORES</t>
  </si>
  <si>
    <t>BARRIO LIMON</t>
  </si>
  <si>
    <t>LA PUEBLA</t>
  </si>
  <si>
    <t>COBANO</t>
  </si>
  <si>
    <t>ALAJUELITA</t>
  </si>
  <si>
    <t>BARRIO ESCALANTE</t>
  </si>
  <si>
    <t>GUACIMA ABAJO</t>
  </si>
  <si>
    <t>ADRIAN HERRERA ROJAS</t>
  </si>
  <si>
    <t>NUMANCIA</t>
  </si>
  <si>
    <t>CARVAJAL CASTRO</t>
  </si>
  <si>
    <t>BARRIO CORAZON DE JESUS</t>
  </si>
  <si>
    <t>BARRIO LA VICTORIA</t>
  </si>
  <si>
    <t>BRUNILDA RODRIGUEZ ROJAS</t>
  </si>
  <si>
    <t>GRANADILLA SUR</t>
  </si>
  <si>
    <t>LOMAS DE AYARCO SUR</t>
  </si>
  <si>
    <t>LOMAS AYARCO SUR</t>
  </si>
  <si>
    <t>CASTILLA</t>
  </si>
  <si>
    <t>EL CEIBO</t>
  </si>
  <si>
    <t>LA ALBORADA</t>
  </si>
  <si>
    <t>JOSE ALONSO MORA FALLAS</t>
  </si>
  <si>
    <t>DON TOMAS</t>
  </si>
  <si>
    <t>ANSELMO LLORENTE</t>
  </si>
  <si>
    <t>FLAMINGO</t>
  </si>
  <si>
    <t>TABLAZO</t>
  </si>
  <si>
    <t>HERRADURA</t>
  </si>
  <si>
    <t>GUACHIPELIN</t>
  </si>
  <si>
    <t>SABANA NORTE</t>
  </si>
  <si>
    <t>PAQUITA</t>
  </si>
  <si>
    <t>COLORADITO</t>
  </si>
  <si>
    <t>BERNARDA MORA NARANJO</t>
  </si>
  <si>
    <t>B° LA COLINA</t>
  </si>
  <si>
    <t>SAN RAMON TRES RIOS</t>
  </si>
  <si>
    <t>BARRIO ESQUIVEL BONILLA</t>
  </si>
  <si>
    <t>CERRILLOS</t>
  </si>
  <si>
    <t>HUACAS</t>
  </si>
  <si>
    <t>SANTA LUCIA</t>
  </si>
  <si>
    <t>CENTRO SANTA ANA</t>
  </si>
  <si>
    <t>MERCEDES SUR</t>
  </si>
  <si>
    <t>ESCAZU</t>
  </si>
  <si>
    <t>LOS SAUCES</t>
  </si>
  <si>
    <t>LAS AMERICAS</t>
  </si>
  <si>
    <t>EHIMMY RODRIGUEZ</t>
  </si>
  <si>
    <t>LA GRUTA</t>
  </si>
  <si>
    <t>ZONA ADMINISTRATIVA PINDECO</t>
  </si>
  <si>
    <t>CHOROTEGA</t>
  </si>
  <si>
    <t>SHIRLEY HENDERSON GARDNER</t>
  </si>
  <si>
    <t>JARDINES DE CASCAJAL</t>
  </si>
  <si>
    <t>FRANCISCO PERALTA</t>
  </si>
  <si>
    <t>BARRIO ALONDRA</t>
  </si>
  <si>
    <t>MONTUFAR</t>
  </si>
  <si>
    <t>LAS ACACIAS</t>
  </si>
  <si>
    <t>VICTOR VINICIO ROMAN PORRAS</t>
  </si>
  <si>
    <t>MATA REDONDA</t>
  </si>
  <si>
    <t>GWENDOLYN HESTON</t>
  </si>
  <si>
    <t>TIBAS</t>
  </si>
  <si>
    <t>SALITRILLO</t>
  </si>
  <si>
    <t>CALLE FLORES</t>
  </si>
  <si>
    <t>NAZARETH</t>
  </si>
  <si>
    <t>LA ITABA</t>
  </si>
  <si>
    <t>BARRIO SOCORRO</t>
  </si>
  <si>
    <t>CARLOS HERNANDEZ SANCHEZ</t>
  </si>
  <si>
    <t>URBANIZACION EL VALLE</t>
  </si>
  <si>
    <t>MONTE ROCA</t>
  </si>
  <si>
    <t>NIDIA NUÑOZ LLANOS</t>
  </si>
  <si>
    <t>CURRIDABAT</t>
  </si>
  <si>
    <t>TILARAN CENTRO</t>
  </si>
  <si>
    <t>LA CLAUDIA</t>
  </si>
  <si>
    <t>KATHERINE HERNANDEZ CASTRO</t>
  </si>
  <si>
    <t>JOSE HERNANDO ZAMORA JIMENEZ</t>
  </si>
  <si>
    <t>PUEBLO NUEVO</t>
  </si>
  <si>
    <t>MONTE RIO</t>
  </si>
  <si>
    <t>NANCES</t>
  </si>
  <si>
    <t>BARRIO LA CRUZ</t>
  </si>
  <si>
    <t>ETHELGIVE JIMENEZ CASTILLO</t>
  </si>
  <si>
    <t>KILOMETRO</t>
  </si>
  <si>
    <t>POAS</t>
  </si>
  <si>
    <t>CIPRESES</t>
  </si>
  <si>
    <t>MARIA MIRONOVA</t>
  </si>
  <si>
    <t>NACIONES UNIDAS</t>
  </si>
  <si>
    <t>CAPULIN</t>
  </si>
  <si>
    <t>EL COYOL</t>
  </si>
  <si>
    <t>CALLE LA MARGARITA</t>
  </si>
  <si>
    <t>CHRISTIAN WHITE HERNANDEZ</t>
  </si>
  <si>
    <t>SAN MIGUEL PALMAR</t>
  </si>
  <si>
    <t>RÍO VERDE GUÁPILES</t>
  </si>
  <si>
    <t>CALLE LA RINCONADA</t>
  </si>
  <si>
    <t>URBANIZACION COOPEISEDREÑA</t>
  </si>
  <si>
    <t>SABANA LARGA</t>
  </si>
  <si>
    <t>PINARES</t>
  </si>
  <si>
    <t>SAN JOSÉ  / SAN JOSÉ  / CARMEN</t>
  </si>
  <si>
    <t>SAN JOSÉ  / SAN JOSÉ  / MERCED</t>
  </si>
  <si>
    <t>SAN JOSÉ  / SAN JOSÉ  / HOSPITAL</t>
  </si>
  <si>
    <t>SAN JOSÉ  / SAN JOSÉ  / CATEDRAL</t>
  </si>
  <si>
    <t>SAN JOSÉ  / SAN JOSÉ  / ZAPOTE</t>
  </si>
  <si>
    <t>SAN JOSÉ  / SAN JOSÉ  / SAN FRANCISCO DE DOS RÍOS</t>
  </si>
  <si>
    <t>SAN JOSÉ  / SAN JOSÉ  / URUCA</t>
  </si>
  <si>
    <t>SAN JOSÉ  / SAN JOSÉ  / MATA REDONDA</t>
  </si>
  <si>
    <t>SAN JOSÉ  / SAN JOSÉ  / PAVAS</t>
  </si>
  <si>
    <t>SAN JOSÉ  / SAN JOSÉ  / HATILLO</t>
  </si>
  <si>
    <t>SAN JOSÉ  / SAN JOSÉ  / SAN SEBASTIÁN</t>
  </si>
  <si>
    <t>SAN JOSÉ  / ESCAZÚ  / ESCAZÚ</t>
  </si>
  <si>
    <t>SAN JOSÉ  / ESCAZÚ  / SAN ANTONIO</t>
  </si>
  <si>
    <t>SAN JOSÉ  / ESCAZÚ  / SAN RAFAEL</t>
  </si>
  <si>
    <t>SAN JOSÉ  / DESAMPARADOS  / DESAMPARADOS</t>
  </si>
  <si>
    <t>SAN JOSÉ  / DESAMPARADOS  / SAN MIGUEL</t>
  </si>
  <si>
    <t>SAN JOSÉ  / DESAMPARADOS  / SAN JUAN DE DIOS</t>
  </si>
  <si>
    <t>SAN JOSÉ  / DESAMPARADOS  / SAN RAFAEL ARRIBA</t>
  </si>
  <si>
    <t>SAN JOSÉ  / DESAMPARADOS  / SAN ANTONIO</t>
  </si>
  <si>
    <t>SAN JOSÉ  / DESAMPARADOS  / FRAILES</t>
  </si>
  <si>
    <t>SAN JOSÉ  / DESAMPARADOS  / PATARRÁ</t>
  </si>
  <si>
    <t>SAN JOSÉ  / DESAMPARADOS  / SAN CRISTÓBAL</t>
  </si>
  <si>
    <t>SAN JOSÉ  / DESAMPARADOS  / ROSARIO</t>
  </si>
  <si>
    <t>SAN JOSÉ  / DESAMPARADOS  / DAMAS</t>
  </si>
  <si>
    <t>SAN JOSÉ  / DESAMPARADOS  / SAN RAFAEL ABAJO</t>
  </si>
  <si>
    <t>SAN JOSÉ  / DESAMPARADOS  / GRAVILIAS</t>
  </si>
  <si>
    <t>SAN JOSÉ  / DESAMPARADOS  / LOS GUIDO</t>
  </si>
  <si>
    <t>SAN JOSÉ  / PURISCAL  / SANTIAGO</t>
  </si>
  <si>
    <t>SAN JOSÉ  / PURISCAL  / MERCEDES SUR</t>
  </si>
  <si>
    <t>SAN JOSÉ  / PURISCAL  / BARBACOAS</t>
  </si>
  <si>
    <t>SAN JOSÉ  / PURISCAL  / GRIFO ALTO</t>
  </si>
  <si>
    <t>SAN JOSÉ  / PURISCAL  / SAN RAFAEL</t>
  </si>
  <si>
    <t>SAN JOSÉ  / PURISCAL  / CANDELARITA</t>
  </si>
  <si>
    <t>SAN JOSÉ  / PURISCAL  / DESAMPARADITOS</t>
  </si>
  <si>
    <t>SAN JOSÉ  / PURISCAL  / SAN ANTONIO</t>
  </si>
  <si>
    <t>SAN JOSÉ  / PURISCAL  / CHIRES</t>
  </si>
  <si>
    <t>SAN JOSÉ  / TARRAZÚ  / SAN MARCOS</t>
  </si>
  <si>
    <t>SAN JOSÉ  / TARRAZÚ  / SAN LORENZO</t>
  </si>
  <si>
    <t>SAN JOSÉ  / TARRAZÚ  / SAN CARLOS</t>
  </si>
  <si>
    <t>SAN JOSÉ  / ASERRÍ  / ASERRÍ</t>
  </si>
  <si>
    <t>SAN JOSÉ  / ASERRÍ  / TARBACA</t>
  </si>
  <si>
    <t>SAN JOSÉ  / ASERRÍ  / VUELTA DE JORCO</t>
  </si>
  <si>
    <t>SAN JOSÉ  / ASERRÍ  / SAN GABRIEL</t>
  </si>
  <si>
    <t>SAN JOSÉ  / ASERRÍ  / LEGUA</t>
  </si>
  <si>
    <t>SAN JOSÉ  / ASERRÍ  / MONTERREY</t>
  </si>
  <si>
    <t>SAN JOSÉ  / ASERRÍ  / SALITRILLOS</t>
  </si>
  <si>
    <t>SAN JOSÉ  / MORA  / COLÓN</t>
  </si>
  <si>
    <t>SAN JOSÉ  / MORA  / GUAYABO</t>
  </si>
  <si>
    <t>SAN JOSÉ  / MORA  / TABARCIA</t>
  </si>
  <si>
    <t>SAN JOSÉ  / MORA  / PIEDRAS NEGRAS</t>
  </si>
  <si>
    <t>SAN JOSÉ  / MORA  / PICAGRES</t>
  </si>
  <si>
    <t>SAN JOSÉ  / MORA  / JARIS</t>
  </si>
  <si>
    <t>SAN JOSÉ  / MORA  / QUITIRRISI</t>
  </si>
  <si>
    <t>SAN JOSÉ  / GOICOECHEA  / GUADALUPE</t>
  </si>
  <si>
    <t>SAN JOSÉ  / GOICOECHEA  / SAN FRANCISCO</t>
  </si>
  <si>
    <t>SAN JOSÉ  / GOICOECHEA  / CALLE BLANCOS</t>
  </si>
  <si>
    <t>SAN JOSÉ  / GOICOECHEA  / MATA DE PLÁTANO</t>
  </si>
  <si>
    <t>SAN JOSÉ  / GOICOECHEA  / IPÍS</t>
  </si>
  <si>
    <t>SAN JOSÉ  / GOICOECHEA  / RANCHO REDONDO</t>
  </si>
  <si>
    <t>SAN JOSÉ  / GOICOECHEA  / PURRAL</t>
  </si>
  <si>
    <t>SAN JOSÉ  / SANTA ANA  / SANTA ANA</t>
  </si>
  <si>
    <t>SAN JOSÉ  / SANTA ANA  / SALITRAL</t>
  </si>
  <si>
    <t>SAN JOSÉ  / SANTA ANA  / POZOS</t>
  </si>
  <si>
    <t>SAN JOSÉ  / SANTA ANA  / URUCA</t>
  </si>
  <si>
    <t>SAN JOSÉ  / SANTA ANA  / PIEDADES</t>
  </si>
  <si>
    <t>SAN JOSÉ  / SANTA ANA  / BRASIL</t>
  </si>
  <si>
    <t>SAN JOSÉ  / ALAJUELITA  / ALAJUELITA</t>
  </si>
  <si>
    <t>SAN JOSÉ  / ALAJUELITA  / SAN JOSECITO</t>
  </si>
  <si>
    <t>SAN JOSÉ  / ALAJUELITA  / SAN ANTONIO</t>
  </si>
  <si>
    <t>SAN JOSÉ  / ALAJUELITA  / CONCEPCIÓN</t>
  </si>
  <si>
    <t>SAN JOSÉ  / ALAJUELITA  / SAN FELIPE</t>
  </si>
  <si>
    <t>SAN JOSÉ  / VÁSQUEZ DE CORONADO  / SAN ISIDRO</t>
  </si>
  <si>
    <t>SAN JOSÉ  / VÁSQUEZ DE CORONADO  / SAN RAFAEL</t>
  </si>
  <si>
    <t>SAN JOSÉ  / VÁSQUEZ DE CORONADO  / DULCE NOMBRE DE JESÚS</t>
  </si>
  <si>
    <t>SAN JOSÉ  / VÁSQUEZ DE CORONADO  / PATALILLO</t>
  </si>
  <si>
    <t>SAN JOSÉ  / VÁSQUEZ DE CORONADO  / CASCAJAL</t>
  </si>
  <si>
    <t>SAN JOSÉ  / ACOSTA  / SAN IGNACIO</t>
  </si>
  <si>
    <t>SAN JOSÉ  / ACOSTA  / GUAITIL</t>
  </si>
  <si>
    <t>SAN JOSÉ  / ACOSTA  / PALMICHAL</t>
  </si>
  <si>
    <t>SAN JOSÉ  / ACOSTA  / CANGREJAL</t>
  </si>
  <si>
    <t>SAN JOSÉ  / ACOSTA  / SABANILLAS</t>
  </si>
  <si>
    <t>SAN JOSÉ  / TIBAS  / SAN JUAN</t>
  </si>
  <si>
    <t>SAN JOSÉ  / TIBÁS  / CINCO ESQUINAS</t>
  </si>
  <si>
    <t>SAN JOSÉ  / TIBÁS  / ANSELMO LLORENTE</t>
  </si>
  <si>
    <t>SAN JOSÉ  / TIBÁS  / LEÓN XIII</t>
  </si>
  <si>
    <t>SAN JOSÉ  / TIBÁS  / COLIMA</t>
  </si>
  <si>
    <t>SAN JOSÉ  / MORAVIA  / SAN VICENTE</t>
  </si>
  <si>
    <t>SAN JOSÉ  / MORAVIA  / SAN JERÓNIMO</t>
  </si>
  <si>
    <t>SAN JOSÉ  / MORAVIA  / TRINIDAD</t>
  </si>
  <si>
    <t>SAN JOSÉ  / MONTES DE OCA  / SAN PEDRO</t>
  </si>
  <si>
    <t>SAN JOSÉ  / MONTES DE OCA  / SABANILLA</t>
  </si>
  <si>
    <t>SAN JOSÉ  / MONTES DE OCA  / MERCEDES</t>
  </si>
  <si>
    <t>SAN JOSÉ  / MONTES DE OCA  / SAN RAFAEL</t>
  </si>
  <si>
    <t>SAN JOSÉ  / TURRUBARES  / SAN PABLO</t>
  </si>
  <si>
    <t>SAN JOSÉ  / TURRUBARES  / SAN PEDRO</t>
  </si>
  <si>
    <t>SAN JOSÉ  / TURRUBARES  / SAN JUAN DE MATA</t>
  </si>
  <si>
    <t>SAN JOSÉ  / TURRUBARES  / SAN LUIS</t>
  </si>
  <si>
    <t>SAN JOSÉ  / TURRUBARES  / CARARA</t>
  </si>
  <si>
    <t>SAN JOSÉ  / DOTA  / SANTA MARÍA</t>
  </si>
  <si>
    <t>SAN JOSÉ  / DOTA  / JARDÍN</t>
  </si>
  <si>
    <t>SAN JOSÉ  / DOTA  / COPEY</t>
  </si>
  <si>
    <t>SAN JOSÉ  / CURRIDABAT  / CURRIDABAT</t>
  </si>
  <si>
    <t>SAN JOSÉ  / CURRIDABAT  / GRANADILLA</t>
  </si>
  <si>
    <t>SAN JOSÉ  / CURRIDABAT  / SÁNCHEZ</t>
  </si>
  <si>
    <t>SAN JOSÉ  / CURRIDABAT  / TIRRASES</t>
  </si>
  <si>
    <t>SAN JOSÉ  / PÉREZ ZELEDÓN  / SAN ISIDRO DE EL GENERAL</t>
  </si>
  <si>
    <t>SAN JOSÉ  / PÉREZ ZELEDÓN  / EL GENERAL</t>
  </si>
  <si>
    <t>SAN JOSÉ  / PÉREZ ZELEDÓN  / DANIEL FLORES</t>
  </si>
  <si>
    <t>SAN JOSÉ  / PÉREZ ZELEDÓN  / RIVAS</t>
  </si>
  <si>
    <t>SAN JOSÉ  / PÉREZ ZELEDÓN  / SAN PEDRO</t>
  </si>
  <si>
    <t>SAN JOSÉ  / PÉREZ ZELEDÓN  / PLATANARES</t>
  </si>
  <si>
    <t>SAN JOSÉ  / PÉREZ ZELEDÓN  / PEJIBAYE</t>
  </si>
  <si>
    <t>SAN JOSÉ  / PÉREZ ZELEDÓN  / CAJÓN</t>
  </si>
  <si>
    <t>SAN JOSÉ  / PÉREZ ZELEDÓN  / BARÚ</t>
  </si>
  <si>
    <t>SAN JOSÉ  / PÉREZ ZELEDÓN  / RÍO NUEVO</t>
  </si>
  <si>
    <t>SAN JOSÉ  / PÉREZ ZELEDÓN  / PÁRAMO</t>
  </si>
  <si>
    <t>SAN JOSÉ  / PÉREZ ZELEDÓN  / LA AMISTAD</t>
  </si>
  <si>
    <t>SAN JOSÉ  / LEÓN CORTÉS CASTRO  / SAN PABLO</t>
  </si>
  <si>
    <t>SAN JOSÉ  / LEÓN CORTÉS CASTRO  / SAN ANDRÉS</t>
  </si>
  <si>
    <t>SAN JOSÉ  / LEÓN CORTÉS CASTRO  / LLANO BONITO</t>
  </si>
  <si>
    <t>SAN JOSÉ  / LEÓN CORTÉS CASTRO  / SAN ISIDRO</t>
  </si>
  <si>
    <t>SAN JOSÉ  / LEÓN CORTÉS CASTRO  / SANTA CRUZ</t>
  </si>
  <si>
    <t>SAN JOSÉ  / LEÓN CORTÉS CASTRO  / SAN ANTONIO</t>
  </si>
  <si>
    <t>ALAJUELA  / ALAJUELA  / SAN JOSÉ</t>
  </si>
  <si>
    <t>ALAJUELA  / ALAJUELA  / GUÁCIMA</t>
  </si>
  <si>
    <t>ALAJUELA  / ALAJUELA  / RÍO SEGUNDO</t>
  </si>
  <si>
    <t>ALAJUELA  / ALAJUELA  / TURRÚCARES</t>
  </si>
  <si>
    <t>ALAJUELA  / ALAJUELA  / SARAPIQUÍ</t>
  </si>
  <si>
    <t>ALAJUELA  / SAN RAMÓN  / SAN RAMÓN</t>
  </si>
  <si>
    <t>ALAJUELA  / SAN RAMÓN  / SANTIAGO</t>
  </si>
  <si>
    <t>ALAJUELA  / SAN RAMÓN  / SAN JUAN</t>
  </si>
  <si>
    <t>ALAJUELA  / SAN RAMÓN  / PIEDADES NORTE</t>
  </si>
  <si>
    <t>ALAJUELA  / SAN RAMÓN  / PIEDADES SUR</t>
  </si>
  <si>
    <t>ALAJUELA  / SAN RAMÓN  / SAN RAFAEL</t>
  </si>
  <si>
    <t>ALAJUELA  / SAN RAMÓN  / SAN ISIDRO</t>
  </si>
  <si>
    <t>ALAJUELA  / SAN RAMÓN  / ÁNGELES</t>
  </si>
  <si>
    <t>ALAJUELA  / SAN RAMÓN  / ALFARO</t>
  </si>
  <si>
    <t>ALAJUELA  / SAN RAMÓN  / VOLIO</t>
  </si>
  <si>
    <t>ALAJUELA  / SAN RAMÓN  / CONCEPCIÓN</t>
  </si>
  <si>
    <t>ALAJUELA  / SAN RAMÓN  / ZAPOTAL</t>
  </si>
  <si>
    <t>ALAJUELA  / SAN RAMÓN  / PEÑAS BLANCAS</t>
  </si>
  <si>
    <t>ALAJUELA  / SAN RAMÓN  / SAN LORENZO</t>
  </si>
  <si>
    <t>ALAJUELA  / GRECIA  / SAN JOSÉ</t>
  </si>
  <si>
    <t>ALAJUELA  / SAN MATEO  / JESÚS MARÍA</t>
  </si>
  <si>
    <t>ALAJUELA  / ATENAS  / JESÚS</t>
  </si>
  <si>
    <t>ALAJUELA  / ATENAS  / CONCEPCIÓN</t>
  </si>
  <si>
    <t>ALAJUELA  / ATENAS  / SAN JOSÉ</t>
  </si>
  <si>
    <t>ALAJUELA  / NARANJO  / SAN JOSÉ</t>
  </si>
  <si>
    <t>ALAJUELA  / NARANJO  / SAN JERÓNIMO</t>
  </si>
  <si>
    <t>ALAJUELA  / NARANJO  / EL ROSARIO</t>
  </si>
  <si>
    <t>ALAJUELA  / PALMARES  / ESQUÍPULAS</t>
  </si>
  <si>
    <t>ALAJUELA  / POÁS  / SAN PEDRO</t>
  </si>
  <si>
    <t>ALAJUELA  / POÁS  / SAN JUAN</t>
  </si>
  <si>
    <t>ALAJUELA  / POÁS  / SAN RAFAEL</t>
  </si>
  <si>
    <t>ALAJUELA  / POÁS  / CARRILLOS</t>
  </si>
  <si>
    <t>ALAJUELA  / POÁS  / SABANA REDONDA</t>
  </si>
  <si>
    <t>ALAJUELA  / OROTINA  / EL MASTATE</t>
  </si>
  <si>
    <t>ALAJUELA  / OROTINA  / LA CEIBA</t>
  </si>
  <si>
    <t>ALAJUELA  / SAN CARLOS  / BUENAVISTA</t>
  </si>
  <si>
    <t>ALAJUELA  / SAN CARLOS  / LA FORTUNA</t>
  </si>
  <si>
    <t>ALAJUELA  / SAN CARLOS  / LA TIGRA</t>
  </si>
  <si>
    <t>ALAJUELA  / SAN CARLOS  / LA PALMERA</t>
  </si>
  <si>
    <t>ALAJUELA  / SARCHÍ  / SARCHÍ NORTE</t>
  </si>
  <si>
    <t>ALAJUELA  / SARCHÍ  / SARCHÍ SUR</t>
  </si>
  <si>
    <t>ALAJUELA  / SARCHÍ  / TORO AMARILLO</t>
  </si>
  <si>
    <t>ALAJUELA  / SARCHÍ  / SAN PEDRO</t>
  </si>
  <si>
    <t>ALAJUELA  / SARCHÍ  / RODRIGUEZ</t>
  </si>
  <si>
    <t>ALAJUELA  / UPALA  / SAN JOSÉ O PIZOTE</t>
  </si>
  <si>
    <t>ALAJUELA  / UPALA  / DOS RÍOS</t>
  </si>
  <si>
    <t>ALAJUELA  / RÍO CUARTO  / RÍO CUARTO</t>
  </si>
  <si>
    <t>2-16-02</t>
  </si>
  <si>
    <t>ALAJUELA  / RÍO CUARTO  / SANTA RITA</t>
  </si>
  <si>
    <t>2-16-03</t>
  </si>
  <si>
    <t>ALAJUELA  / RÍO CUARTO  / SANTA ISABEL</t>
  </si>
  <si>
    <t>CARTAGO  / CARTAGO  / ORIENTAL</t>
  </si>
  <si>
    <t>CARTAGO  / CARTAGO  / OCCIDENTAL</t>
  </si>
  <si>
    <t>CARTAGO  / CARTAGO  / SAN NICOLÁS</t>
  </si>
  <si>
    <t>CARTAGO  / CARTAGO  / AGUACALIENTE O SAN FRANCISCO</t>
  </si>
  <si>
    <t>CARTAGO  / CARTAGO  / GUADALUPE O ARENILLA</t>
  </si>
  <si>
    <t>CARTAGO  / PARAÍSO  / PARAÍSO</t>
  </si>
  <si>
    <t>CARTAGO  / PARAÍSO  / SANTIAGO</t>
  </si>
  <si>
    <t>CARTAGO  / PARAÍSO  / OROSI</t>
  </si>
  <si>
    <t>CARTAGO  / PARAÍSO  / CACHÍ</t>
  </si>
  <si>
    <t>CARTAGO  / PARAÍSO  / LLANOS DE SANTA LUCÍA</t>
  </si>
  <si>
    <t>CARTAGO  / LA UNIÓN  / TRES RÍOS</t>
  </si>
  <si>
    <t>CARTAGO  / LA UNIÓN  / SAN DIEGO</t>
  </si>
  <si>
    <t>CARTAGO  / LA UNIÓN  / SAN JUAN</t>
  </si>
  <si>
    <t>CARTAGO  / LA UNIÓN  / SAN RAFAEL</t>
  </si>
  <si>
    <t>CARTAGO  / LA UNIÓN  / CONCEPCIÓN</t>
  </si>
  <si>
    <t>CARTAGO  / LA UNIÓN  / DULCE NOMBRE</t>
  </si>
  <si>
    <t>CARTAGO  / LA UNIÓN  / SAN RAMÓN</t>
  </si>
  <si>
    <t>CARTAGO  / LA UNIÓN  / RÍO AZUL</t>
  </si>
  <si>
    <t>CARTAGO  / JIMÉNEZ  / JUAN VIÑAS</t>
  </si>
  <si>
    <t>CARTAGO  / JIMÉNEZ  / TUCURRIQUE</t>
  </si>
  <si>
    <t>CARTAGO  / JIMÉNEZ  / PEJIBAYE</t>
  </si>
  <si>
    <t>CARTAGO  / TURRIALBA  / CHIRRIPÓ</t>
  </si>
  <si>
    <t>HEREDIA  / BARVA  / SANTA LUCÍA</t>
  </si>
  <si>
    <t>HEREDIA  / BARVA  / SAN JOSÉ DE LA MONTAÑA</t>
  </si>
  <si>
    <t>HEREDIA  / SANTO DOMINGO  / SANTO TOMÁS</t>
  </si>
  <si>
    <t>HEREDIA  / SANTO DOMINGO  / PARÁ</t>
  </si>
  <si>
    <t>HEREDIA  / SANTA BÁRBARA  / SANTA BÁRBARA</t>
  </si>
  <si>
    <t>HEREDIA  / SANTA BÁRBARA  / SAN PEDRO</t>
  </si>
  <si>
    <t>HEREDIA  / SANTA BÁRBARA  / SAN JUAN</t>
  </si>
  <si>
    <t>HEREDIA  / SANTA BÁRBARA  / JESÚS</t>
  </si>
  <si>
    <t>HEREDIA  / SANTA BÁRBARA  / SANTO DOMINGO</t>
  </si>
  <si>
    <t>HEREDIA  / SANTA BÁRBARA  / PURABÁ</t>
  </si>
  <si>
    <t>HEREDIA  / SAN RAFAEL  / ÁNGELES</t>
  </si>
  <si>
    <t>HEREDIA  / SAN RAFAEL  / CONCEPCIÓN</t>
  </si>
  <si>
    <t>HEREDIA  / SAN ISIDRO  / SAN JOSÉ</t>
  </si>
  <si>
    <t>HEREDIA  / SAN ISIDRO  / CONCEPCIÓN</t>
  </si>
  <si>
    <t>HEREDIA  / BELÉN  / SAN ANTONIO</t>
  </si>
  <si>
    <t>HEREDIA  / BELÉN  / LA RIBERA</t>
  </si>
  <si>
    <t>HEREDIA  / BELÉN  / ASUNCIÓN</t>
  </si>
  <si>
    <t>HEREDIA  / FLORES  / SAN JOAQUÍN</t>
  </si>
  <si>
    <t>HEREDIA  / SAN PABLO  / RINCÓN DE SABANILLA</t>
  </si>
  <si>
    <t>HEREDIA  / SARAPIQUÍ  / PUERTO VIEJO</t>
  </si>
  <si>
    <t>HEREDIA  / SARAPIQUÍ  / LA VIRGEN</t>
  </si>
  <si>
    <t>HEREDIA  / SARAPIQUÍ  / LAS HORQUETAS</t>
  </si>
  <si>
    <t>HEREDIA  / SARAPIQUÍ  / LLANURAS DEL GASPAR</t>
  </si>
  <si>
    <t>HEREDIA  / SARAPIQUÍ  / CUREÑA</t>
  </si>
  <si>
    <t>GUANACASTE  / LIBERIA  / CURUBANDÉ</t>
  </si>
  <si>
    <t>GUANACASTE  / NICOYA  / MANSIÓN</t>
  </si>
  <si>
    <t>GUANACASTE  / NICOYA  / SÁMARA</t>
  </si>
  <si>
    <t>GUANACASTE  / NICOYA  / BELÉN DE NOSARITA</t>
  </si>
  <si>
    <t>GUANACASTE  / SANTA CRUZ  / BOLSÓN</t>
  </si>
  <si>
    <t>GUANACASTE  / SANTA CRUZ  / DIRIÁ</t>
  </si>
  <si>
    <t>GUANACASTE  / BAGACES  / LA FORTUNA</t>
  </si>
  <si>
    <t>GUANACASTE  / BAGACES  / RÍO NARANJO</t>
  </si>
  <si>
    <t>GUANACASTE  / CARRILLO  / BELÉN</t>
  </si>
  <si>
    <t>GUANACASTE  / ABANGARES  / LAS JUNTAS</t>
  </si>
  <si>
    <t>GUANACASTE  / TILARÁN  / TILARÁN</t>
  </si>
  <si>
    <t>GUANACASTE  / TILARÁN  / QUEBRADA GRANDE</t>
  </si>
  <si>
    <t>GUANACASTE  / TILARÁN  / TRONADORA</t>
  </si>
  <si>
    <t>GUANACASTE  / TILARÁN  / SANTA ROSA</t>
  </si>
  <si>
    <t>GUANACASTE  / TILARÁN  / LÍBANO</t>
  </si>
  <si>
    <t>GUANACASTE  / TILARÁN  / TIERRAS MORENAS</t>
  </si>
  <si>
    <t>GUANACASTE  / TILARÁN  / ARENAL</t>
  </si>
  <si>
    <t>PUNTARENAS  / PUNTARENAS  / CÓBANO</t>
  </si>
  <si>
    <t>PUNTARENAS  / ESPARZA  / ESPÍRITU SANTO</t>
  </si>
  <si>
    <t>PUNTARENAS  / ESPARZA  / SAN JERÓNIMO</t>
  </si>
  <si>
    <t>PUNTARENAS  / BUENOS AIRES  / VOLCÁN</t>
  </si>
  <si>
    <t>PUNTARENAS  / BUENOS AIRES  / CHÁNGUENA</t>
  </si>
  <si>
    <t>PUNTARENAS  / MONTES DE ORO  / LA UNIÓN</t>
  </si>
  <si>
    <t>PUNTARENAS  / OSA  / PUERTO CORTÉS</t>
  </si>
  <si>
    <t>PUNTARENAS  / OSA  / BAHÍA BALLENA</t>
  </si>
  <si>
    <t>PUNTARENAS  / OSA  / BAHÍA DRAKE</t>
  </si>
  <si>
    <t>PUNTARENAS  / QUEPOS  / QUEPOS</t>
  </si>
  <si>
    <t>PUNTARENAS  / QUEPOS  / SAVEGRE</t>
  </si>
  <si>
    <t>PUNTARENAS  / QUEPOS  / NARANJITO</t>
  </si>
  <si>
    <t>PUNTARENAS  / GOLFITO  / PUERTO JIMÉNEZ</t>
  </si>
  <si>
    <t>PUNTARENAS  / GOLFITO  / GUAYCARÁ</t>
  </si>
  <si>
    <t>PUNTARENAS  / GOLFITO  / PAVÓN</t>
  </si>
  <si>
    <t>PUNTARENAS  / COTO BRUS  / GUTIÉRREZ BROUN</t>
  </si>
  <si>
    <t>PUNTARENAS  / GARABITO  / JACÓ</t>
  </si>
  <si>
    <t>PUNTARENAS  / GARABITO  / TÁRCOLES</t>
  </si>
  <si>
    <t>LIMON  / LIMÓN  / LIMÓN</t>
  </si>
  <si>
    <t>LIMON  / LIMÓN  / VALLE LA ESTRELLA</t>
  </si>
  <si>
    <t>LIMON  / LIMÓN  / RÍO BLANCO</t>
  </si>
  <si>
    <t>LIMON  / LIMÓN  / MATAMA</t>
  </si>
  <si>
    <t>LIMON  / POCOCÍ  / GUÁPILES</t>
  </si>
  <si>
    <t>LIMON  / POCOCÍ  / JIMÉNEZ</t>
  </si>
  <si>
    <t>LIMON  / POCOCÍ  / RITA</t>
  </si>
  <si>
    <t>LIMON  / POCOCÍ  / ROXANA</t>
  </si>
  <si>
    <t>LIMON  / POCOCÍ  / CARIARI</t>
  </si>
  <si>
    <t>LIMON  / POCOCÍ  / COLORADO</t>
  </si>
  <si>
    <t>LIMON  / POCOCÍ  / LA COLONIA</t>
  </si>
  <si>
    <t>LIMON  / SIQUIRRES  / EL CAIRO</t>
  </si>
  <si>
    <t>LIMON  / SIQUIRRES  / ALEGRÍA</t>
  </si>
  <si>
    <t>7-03-07</t>
  </si>
  <si>
    <t>LIMON  / SIQUIRRES  / REVENTAZÓN</t>
  </si>
  <si>
    <t>LIMON  / MATINA  / BATÁN</t>
  </si>
  <si>
    <t>LIMON  / GUÁCIMO  / GUÁCIMO</t>
  </si>
  <si>
    <t>LIMON  / GUÁCIMO  / MERCEDES</t>
  </si>
  <si>
    <t>LIMON  / GUÁCIMO  / POCORA</t>
  </si>
  <si>
    <t>LIMON  / GUÁCIMO  / RÍO JIMÉNEZ</t>
  </si>
  <si>
    <t>LIMON  / GUÁCIMO  / DUACARÍ</t>
  </si>
  <si>
    <t>CENSO ESCOLAR 2019 -- INFORME FINAL</t>
  </si>
  <si>
    <t>1/  Ver detalles en Guía para el llenado del Censo Escolar 2019-Informe Final.</t>
  </si>
  <si>
    <t>16.</t>
  </si>
  <si>
    <t>a.</t>
  </si>
  <si>
    <t>b.</t>
  </si>
  <si>
    <t>c.</t>
  </si>
  <si>
    <t xml:space="preserve">Edad
</t>
  </si>
  <si>
    <r>
      <rPr>
        <b/>
        <sz val="11"/>
        <rFont val="Cambria"/>
        <family val="1"/>
        <scheme val="major"/>
      </rPr>
      <t xml:space="preserve">Se indican dos ejemplos con madres para la columna "Cantidad de hijos", aplica igual para los padres.
</t>
    </r>
    <r>
      <rPr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 xml:space="preserve">--Si en el Centro Educativo hay dos estudiantes que son madres, </t>
    </r>
    <r>
      <rPr>
        <i/>
        <u/>
        <sz val="11"/>
        <rFont val="Cambria"/>
        <family val="1"/>
        <scheme val="major"/>
      </rPr>
      <t>una tiene 12 años y la otra 15</t>
    </r>
    <r>
      <rPr>
        <i/>
        <sz val="11"/>
        <rFont val="Cambria"/>
        <family val="1"/>
        <scheme val="major"/>
      </rPr>
      <t xml:space="preserve">.  Entonces debe indicar en esas mismas filas la cantidad de hijos que tiene cada una.
--Si en el Centro Educativo hay dos estudiantes que son madres, y </t>
    </r>
    <r>
      <rPr>
        <i/>
        <u/>
        <sz val="11"/>
        <rFont val="Cambria"/>
        <family val="1"/>
        <scheme val="major"/>
      </rPr>
      <t>ambas tienen 14 años</t>
    </r>
    <r>
      <rPr>
        <i/>
        <sz val="11"/>
        <rFont val="Cambria"/>
        <family val="1"/>
        <scheme val="major"/>
      </rPr>
      <t>, se debe sumar el total de hijos de ambas madres e indicarlos en la  misma fila (14 años).</t>
    </r>
  </si>
  <si>
    <t>Ma-
dres</t>
  </si>
  <si>
    <t>Pa-
dres</t>
  </si>
  <si>
    <t>Estudiantes que son Madres (Que ya dieron a luz)
y Estudiantes que son Padres</t>
  </si>
  <si>
    <t>COLEGIO MONTERREY CHRISTIAN SCHOOL</t>
  </si>
  <si>
    <t>INSTITUTO CENTROAMERICANO ADVENTISTA</t>
  </si>
  <si>
    <t>CENTRO EDUCATIVO SAN MARCOS</t>
  </si>
  <si>
    <t>BILINGÜE SAN AGUSTIN</t>
  </si>
  <si>
    <t>SANTA FE PACIFIC</t>
  </si>
  <si>
    <t>CRISTIANO BILINGÜE LA PALABRA DE VIDA</t>
  </si>
  <si>
    <t>SANT VALENTINE</t>
  </si>
  <si>
    <t>MOUNT HOUSE SCHOOL</t>
  </si>
  <si>
    <t>INSTITUTO CIENTIFICO SAN MARCOS</t>
  </si>
  <si>
    <t>BILINGUE INMACULADA DE JACO</t>
  </si>
  <si>
    <t>CENTRO EDUCATIVO SAN FRANCISCO</t>
  </si>
  <si>
    <t>BILINGÜE SANTA JOSEFINA</t>
  </si>
  <si>
    <t>SAINT JOHN BAPTIST HIGH SCHOOL</t>
  </si>
  <si>
    <t>SISTEMA EDUCATIVO WHITMAN-PINARES-</t>
  </si>
  <si>
    <t>COLEGIO BILINGüE CIUDAD BLANCA</t>
  </si>
  <si>
    <t>INSTITUTO PEDAGOGICA SAGRADA FAMILIA</t>
  </si>
  <si>
    <t>COLEGIO CIENTIFICO INTERAMERICANO IHS (CATIE)</t>
  </si>
  <si>
    <t>SISTEMA EDUCATIVO LOS DELFINES</t>
  </si>
  <si>
    <t>CAI NIÑOS Y NIÑAS TRIUNFADORES</t>
  </si>
  <si>
    <t>HORIZONTES (CEDHORI)</t>
  </si>
  <si>
    <t>CRESTON SCHOOL</t>
  </si>
  <si>
    <t>COLEGIO CIENTIFICO INTERAMERICANO SEDE EARTH</t>
  </si>
  <si>
    <t>CENTRO EDUCATIVO SAN AGUSTIN</t>
  </si>
  <si>
    <t>INSTITUTO EDUCATIVO MODERNO</t>
  </si>
  <si>
    <t>01108</t>
  </si>
  <si>
    <t>NEW HORIZON CHRISTIAN SCHO0L</t>
  </si>
  <si>
    <t>01109</t>
  </si>
  <si>
    <t>CENTRO DE APRENDIZAJE EDUCARTE</t>
  </si>
  <si>
    <t>COLEGIO REPUBLICA DE MEXICO</t>
  </si>
  <si>
    <t>4083</t>
  </si>
  <si>
    <t>00149</t>
  </si>
  <si>
    <t>CONSERVATORIO CASTELLA</t>
  </si>
  <si>
    <t>4096</t>
  </si>
  <si>
    <t>00345</t>
  </si>
  <si>
    <t>COLEGIO FELIPE PÉREZ PEREZ</t>
  </si>
  <si>
    <t>LICEO MARIO BOURNE BOURNE</t>
  </si>
  <si>
    <t>COLEGIO MAÍZ DE LOS UVA</t>
  </si>
  <si>
    <t>MARIA DEL ROCIO CARMONA LEON</t>
  </si>
  <si>
    <t>EMILIO MELENDEZ FLORES</t>
  </si>
  <si>
    <t>MANUEL AGUILAR BRENES</t>
  </si>
  <si>
    <t>LAURENT BOY</t>
  </si>
  <si>
    <t>LIZETH FAJARDO MEJIAS</t>
  </si>
  <si>
    <t>KAREN OVIEDO VARGAS</t>
  </si>
  <si>
    <t>MARIA DEL C. DURAN CALVO</t>
  </si>
  <si>
    <t>CRISTINA LOBO BARRANTES</t>
  </si>
  <si>
    <t>JOSE CARLOS CALVO LARA</t>
  </si>
  <si>
    <t>GRETTEL MORALES ROJAS</t>
  </si>
  <si>
    <t>ROSA CORTES BRENES</t>
  </si>
  <si>
    <t>YEUDI LEIVA GONZALEZ</t>
  </si>
  <si>
    <t>MA. TERESA OBANDO ESPINOZA</t>
  </si>
  <si>
    <t>ILEANA LEDEZMA ARTAVIA</t>
  </si>
  <si>
    <t>CINDY MADRIZ MORAGA</t>
  </si>
  <si>
    <t>GUILLERMO ZUNIGA CERDAS</t>
  </si>
  <si>
    <t>TOMAS GABRIEL MORENO MADRID</t>
  </si>
  <si>
    <t>ALEJANDRA ARAYA CALVO</t>
  </si>
  <si>
    <t>KATTIA BLANCO HIDALGO</t>
  </si>
  <si>
    <t>SANDRA ANGULO TENCIO</t>
  </si>
  <si>
    <t>ADRIAN ALFARO POVEDA</t>
  </si>
  <si>
    <t>GONZALO ORTIZ BRENES</t>
  </si>
  <si>
    <t>HUMBERTO SANABRIA PICADO</t>
  </si>
  <si>
    <t>GEORGINA SOLANO CASTRO</t>
  </si>
  <si>
    <t>JORGE PEÑA CORDERO</t>
  </si>
  <si>
    <t>PAOLA DORADO CHAVES</t>
  </si>
  <si>
    <t>BARREAL</t>
  </si>
  <si>
    <t>IVANNIA SOLIS BARQUERO</t>
  </si>
  <si>
    <t>JOHEL QUESADA CAMACHO</t>
  </si>
  <si>
    <t>ERICK MONTERO VILLALOBOS</t>
  </si>
  <si>
    <t>LA CARRETA</t>
  </si>
  <si>
    <t>EMILIA PEREZ GARCIA</t>
  </si>
  <si>
    <t>OLGA LOPEZ MEDRANO</t>
  </si>
  <si>
    <t>LUIS CERDAS JIMENEZ</t>
  </si>
  <si>
    <t>GUSTAVO MARIN MORA</t>
  </si>
  <si>
    <t>ERIKA MOHR JIMENEZ</t>
  </si>
  <si>
    <t>ERICK MOLINA VILLAREAL</t>
  </si>
  <si>
    <t>OSCAR ALBERTO VARGAS UREÑA</t>
  </si>
  <si>
    <t>CARLOS GUTIERREZ MIRANDA</t>
  </si>
  <si>
    <t>VICTOR CHANG QUINTERO</t>
  </si>
  <si>
    <t>ROXANA VARGAS ARAYA</t>
  </si>
  <si>
    <t>LENNIN NAVARRO GAMBOA</t>
  </si>
  <si>
    <t>DEYANIRA JIMENEZ ZUÑIGA</t>
  </si>
  <si>
    <t>YORLENY QUESADA RAMIREZ</t>
  </si>
  <si>
    <t>STANLEY POLONIO GAMBOA</t>
  </si>
  <si>
    <t>ROSIBEL CAMBRONERA MORA</t>
  </si>
  <si>
    <t>OLGA MORA CAMPOS</t>
  </si>
  <si>
    <t>CINDY MENDOZA MORALES</t>
  </si>
  <si>
    <t>NIDIA PATRICIA BRENES BRENES</t>
  </si>
  <si>
    <t>CARLOS JIMENEZ BERMUDEZ</t>
  </si>
  <si>
    <t>REINA URBINA HURTADO</t>
  </si>
  <si>
    <t>ROBERTO CHACON VILLALOBOS</t>
  </si>
  <si>
    <t>IVAN AGUERO MORA</t>
  </si>
  <si>
    <t>JULIÁN WATSON CARRANZA</t>
  </si>
  <si>
    <t>MARIA LUISA PEREZ SAENZ</t>
  </si>
  <si>
    <t>JOSE FRANCISCO MENDOZA MONGRIO</t>
  </si>
  <si>
    <t>JENNY CRISTINA BURGOS VALVERDE</t>
  </si>
  <si>
    <t>ADRIAN ARGUEDAS GAMBOA</t>
  </si>
  <si>
    <t>DONALD SALAS BOLAÑOS</t>
  </si>
  <si>
    <t>ILSE GUTIERREZ ATENCIO</t>
  </si>
  <si>
    <t>MILEY SALAZAR MUÑOZ</t>
  </si>
  <si>
    <t>WAINER SEQUEIRA VILLAGRA</t>
  </si>
  <si>
    <t>MARIA ADOLIA TORRES MEJIA</t>
  </si>
  <si>
    <t>HEYNER PEREIRA CHAVEZ</t>
  </si>
  <si>
    <t>GILBERTO ESTEBAN CANO TAPIA</t>
  </si>
  <si>
    <t>KAROL MILAGROS ESPINOZA MORERA</t>
  </si>
  <si>
    <t>MARIO ANDRES MATAMOROS FERNAND</t>
  </si>
  <si>
    <t>SEDIEL SOLERA CARRANZA</t>
  </si>
  <si>
    <t>LORENA GUIDO GUTIERREZ</t>
  </si>
  <si>
    <t>MARLON A. LEDGISTER THARPE</t>
  </si>
  <si>
    <t>YORLENI CHAVARRIA RODRIGUEZ</t>
  </si>
  <si>
    <t>JUAN LUIS MATARRITA THOMPSON</t>
  </si>
  <si>
    <t>MARIA MILENA ELIZONDO ELIZONDO</t>
  </si>
  <si>
    <t>WILLIAM FALLAS MORA</t>
  </si>
  <si>
    <t>JOHNNY GARCIA ENRIQUEZ</t>
  </si>
  <si>
    <t>HENRY ARAYA OROZCO</t>
  </si>
  <si>
    <t>MAURICIO BARRANTES ELIZONDO</t>
  </si>
  <si>
    <t>GRETHEL MARIA AVILA VARGAS</t>
  </si>
  <si>
    <t>PATRICIA SALAS CARDENAS</t>
  </si>
  <si>
    <t>JAQUELINE QUESADA CHACON</t>
  </si>
  <si>
    <t>JUAN CARLOS ULLOA SILES</t>
  </si>
  <si>
    <t>DAGOBERTO ARIAS ZAPATA</t>
  </si>
  <si>
    <t>GEINER ARAYA VARGAS</t>
  </si>
  <si>
    <t>JENNIFER VILLANUEVA GONZALEZ</t>
  </si>
  <si>
    <t>MARGOTH MORA NAVARRO</t>
  </si>
  <si>
    <t>MARCELA SOJO ZAMORA</t>
  </si>
  <si>
    <t>MARIO ENRIQUE MAYORGA HERNANDE</t>
  </si>
  <si>
    <t>JORGE ENRIQUE CALDERON SALGUER</t>
  </si>
  <si>
    <t>RICHARD ZUNIGA MESEN</t>
  </si>
  <si>
    <t>ANRYYY ARAYA BARRIOS</t>
  </si>
  <si>
    <t>MARIANA ROJAS VARGAS</t>
  </si>
  <si>
    <t>RICARDO CHAVARRIA CHAVES</t>
  </si>
  <si>
    <t>MARTHA YALILE GARCIA URENA</t>
  </si>
  <si>
    <t>MARIANA ARTAVIA GUZMAN</t>
  </si>
  <si>
    <t>ABDON ALBERTO CAMACHO VARGAS</t>
  </si>
  <si>
    <t>XENIA GAMBBOA MORAE</t>
  </si>
  <si>
    <t>JOSE LUIS MENENDEZ</t>
  </si>
  <si>
    <t>TATIANA HERNANDEZ BARRANTES</t>
  </si>
  <si>
    <t>PRISCILLA WHITE HERNÁNDEZ</t>
  </si>
  <si>
    <t>ELIZABETH CRUZ ROJAS</t>
  </si>
  <si>
    <t>SOR ARACELY MAYORGA RIVAS</t>
  </si>
  <si>
    <t>JORGE DURAN ARAYA</t>
  </si>
  <si>
    <t>JOSE ANTONIO CARDENAS BRICEÑO</t>
  </si>
  <si>
    <t>YALILE CHANG JIMENEZ</t>
  </si>
  <si>
    <t>MARíA TERESA LÓPEZ CHAVES</t>
  </si>
  <si>
    <t>CAROLINA GOMEZ MONTOYA</t>
  </si>
  <si>
    <t>MARIA DEL ROSARIO ORTIZ MORA</t>
  </si>
  <si>
    <t>KATHRYN SCANLAN</t>
  </si>
  <si>
    <t>ANDREA VIQUEZ PORRAS</t>
  </si>
  <si>
    <t>MONICA VAZQUEZ EVANGELIESTI</t>
  </si>
  <si>
    <t>ILIMA MALAVASSI ORTEGA</t>
  </si>
  <si>
    <t>HARRY MORALES AVILES</t>
  </si>
  <si>
    <t>ISAAC CALVO JIMENEZ</t>
  </si>
  <si>
    <t>GUISELLE WEELKLY WILLIAMSON</t>
  </si>
  <si>
    <t>LORENA VALDELOMAR FALLAS</t>
  </si>
  <si>
    <t>ARACELLY LEANDRO CHAVES</t>
  </si>
  <si>
    <t>GREGORIO ZAPATA MONGE</t>
  </si>
  <si>
    <t>CALLE DON PEDRO</t>
  </si>
  <si>
    <t>KATTIA LORENA SÁNCHEZ SÁNCHEZ</t>
  </si>
  <si>
    <t>EDDY ZUÑIGA SANCHEZ</t>
  </si>
  <si>
    <t>ALLAN ALBERTO SOLANO SALAZAR</t>
  </si>
  <si>
    <t>FREDDY CHAVARRIA MADRIGAL</t>
  </si>
  <si>
    <t>LUIS HERBOZO REGRAT</t>
  </si>
  <si>
    <t>MARITZA BUZANO ROMERO</t>
  </si>
  <si>
    <t>KARLA AGUILAR VARGAS</t>
  </si>
  <si>
    <t>JORGE URRITIA CASTRO</t>
  </si>
  <si>
    <t>CARLOS A. ARTAVIA SOLIS</t>
  </si>
  <si>
    <t>JULIO PORRAS MONTERO</t>
  </si>
  <si>
    <t>DANIEL NATHAN EISLER</t>
  </si>
  <si>
    <t>NELLA GARCIA JIMENEZ</t>
  </si>
  <si>
    <t>Bº SANTA EDUVIGES</t>
  </si>
  <si>
    <t>ROLANDO MEJIAS MOREIRA</t>
  </si>
  <si>
    <t>ANA LORENA CALDERON TREJOS</t>
  </si>
  <si>
    <t>JOSÉ JOAQUIN PANIAGUA</t>
  </si>
  <si>
    <t>PETER JOSEPH SWING</t>
  </si>
  <si>
    <t>KAROL MATA VILLALOBOS</t>
  </si>
  <si>
    <t>CASLOS LUIS PRENDAS CARBALLO</t>
  </si>
  <si>
    <t>NOILIN CAMPOS VARGAS</t>
  </si>
  <si>
    <t>ALEJANDRO GONZÁLEZ HERRERA</t>
  </si>
  <si>
    <t>IRMA ELIZABETH IZAGUIRRE ESCOT</t>
  </si>
  <si>
    <t>SILVIA ROJAS CHAVARRíA</t>
  </si>
  <si>
    <t>RUTH AGUILAR MURILLO</t>
  </si>
  <si>
    <t>ANA ISABEL GONZÁLEZ ÁLVAREZ</t>
  </si>
  <si>
    <t>VERENA CASTRO ROJAS</t>
  </si>
  <si>
    <t>ROCIO GONZÁLEZ ZAMORA</t>
  </si>
  <si>
    <t>MARIA DEL ROCIO MOYA GONZALEZ</t>
  </si>
  <si>
    <t>CIUDAD COLON</t>
  </si>
  <si>
    <t>MARLEN URBINA LOPEZ</t>
  </si>
  <si>
    <t>MILAGROS GALLEGOS RIOJA</t>
  </si>
  <si>
    <t>ESTUDIANTES EMBARAZADAS Y ESTUDIANTES QUE SON MADRES O PADRES</t>
  </si>
  <si>
    <t>Proyecto Creatividad Salvavidas</t>
  </si>
  <si>
    <t>Proyecto Murales Ambientales</t>
  </si>
  <si>
    <t>Proyecto Mi Primer Corto</t>
  </si>
  <si>
    <t>Proyecto Agenda Estudiantil</t>
  </si>
  <si>
    <t>Proyecto Circo y Paz</t>
  </si>
  <si>
    <t>Aulas de Escucha</t>
  </si>
  <si>
    <t>(No inlcuya los estudiantes de Bachillerato Internacional)</t>
  </si>
  <si>
    <t>CUADRO 11</t>
  </si>
  <si>
    <t>CUADRO 10--PARTE 2--</t>
  </si>
  <si>
    <t>CUADRO 10--PARTE 1--</t>
  </si>
  <si>
    <t>CUADRO 9</t>
  </si>
  <si>
    <t>MOVIMIENTOS DE MATRÍCULA DE LOS ESTUDIANTES DE BACHILLERATO INTERNACIONAL</t>
  </si>
  <si>
    <t>Indique la cantidad de estudiantes que abandonaron los estudios por:</t>
  </si>
  <si>
    <t>Embarazo:</t>
  </si>
  <si>
    <t>Maternidad:</t>
  </si>
  <si>
    <t>Paternidad:</t>
  </si>
  <si>
    <t>Vapeo</t>
  </si>
  <si>
    <t>Protocolo de:</t>
  </si>
  <si>
    <t>Actuación ante situaciones de bullying.</t>
  </si>
  <si>
    <t>Actuación ante situaciones de violencia física, psicológica, sexual, acoso y hostigamiento sexual.</t>
  </si>
  <si>
    <t>Hallazgo, tenencia, consumo y tráfico de drogas.</t>
  </si>
  <si>
    <t>Hallazgo, tenencia y uso de armas.</t>
  </si>
  <si>
    <t>Actuación del bullying contra población LGTB inserta en los centros educativos.</t>
  </si>
  <si>
    <t>Atención a la población estudiantil que presenta lesiones autoinfringidas y/o riesgo por tentativa de suicidio.</t>
  </si>
  <si>
    <t>Actuación instit. para la restitución de derechos y acceso al sistema educativo costarricense de las personas y sobrevivientes del delito de trata de personas y sus 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</si>
</sst>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\-####"/>
    <numFmt numFmtId="165" formatCode="dd\-mmmm\-yyyy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sz val="18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sz val="10"/>
      <color theme="7" tint="-0.249977111117893"/>
      <name val="Cambria"/>
      <family val="1"/>
      <scheme val="major"/>
    </font>
    <font>
      <b/>
      <i/>
      <sz val="8"/>
      <name val="Cambria"/>
      <family val="1"/>
      <scheme val="major"/>
    </font>
    <font>
      <sz val="9"/>
      <color theme="8" tint="-0.499984740745262"/>
      <name val="Calibri"/>
      <family val="2"/>
      <scheme val="min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i/>
      <u val="double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i/>
      <sz val="14"/>
      <name val="Cambria"/>
      <family val="1"/>
      <scheme val="major"/>
    </font>
    <font>
      <i/>
      <u/>
      <sz val="11"/>
      <name val="Cambria"/>
      <family val="1"/>
      <scheme val="major"/>
    </font>
    <font>
      <b/>
      <sz val="9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0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indexed="64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indexed="64"/>
      </left>
      <right style="dotted">
        <color indexed="64"/>
      </right>
      <top style="dashDotDot">
        <color auto="1"/>
      </top>
      <bottom/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 style="dashDotDot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DotDot">
        <color auto="1"/>
      </left>
      <right/>
      <top style="thick">
        <color auto="1"/>
      </top>
      <bottom/>
      <diagonal/>
    </border>
    <border>
      <left style="mediumDashDotDot">
        <color auto="1"/>
      </left>
      <right/>
      <top/>
      <bottom style="thick">
        <color auto="1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dotted">
        <color auto="1"/>
      </left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ashDotDot">
        <color auto="1"/>
      </top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tted">
        <color auto="1"/>
      </right>
      <top style="thick">
        <color indexed="64"/>
      </top>
      <bottom/>
      <diagonal/>
    </border>
    <border>
      <left/>
      <right style="dotted">
        <color auto="1"/>
      </right>
      <top style="dotted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auto="1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DashDotDot">
        <color auto="1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</borders>
  <cellStyleXfs count="44">
    <xf numFmtId="0" fontId="0" fillId="0" borderId="0"/>
    <xf numFmtId="0" fontId="10" fillId="0" borderId="0" applyNumberFormat="0" applyFill="0" applyBorder="0" applyAlignment="0" applyProtection="0"/>
    <xf numFmtId="0" fontId="11" fillId="0" borderId="135" applyNumberFormat="0" applyFill="0" applyAlignment="0" applyProtection="0"/>
    <xf numFmtId="0" fontId="12" fillId="0" borderId="136" applyNumberFormat="0" applyFill="0" applyAlignment="0" applyProtection="0"/>
    <xf numFmtId="0" fontId="13" fillId="0" borderId="13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38" applyNumberFormat="0" applyAlignment="0" applyProtection="0"/>
    <xf numFmtId="0" fontId="18" fillId="9" borderId="139" applyNumberFormat="0" applyAlignment="0" applyProtection="0"/>
    <xf numFmtId="0" fontId="19" fillId="9" borderId="138" applyNumberFormat="0" applyAlignment="0" applyProtection="0"/>
    <xf numFmtId="0" fontId="20" fillId="0" borderId="140" applyNumberFormat="0" applyFill="0" applyAlignment="0" applyProtection="0"/>
    <xf numFmtId="0" fontId="21" fillId="10" borderId="141" applyNumberFormat="0" applyAlignment="0" applyProtection="0"/>
    <xf numFmtId="0" fontId="5" fillId="0" borderId="0" applyNumberFormat="0" applyFill="0" applyBorder="0" applyAlignment="0" applyProtection="0"/>
    <xf numFmtId="0" fontId="9" fillId="11" borderId="142" applyNumberFormat="0" applyFont="0" applyAlignment="0" applyProtection="0"/>
    <xf numFmtId="0" fontId="22" fillId="0" borderId="0" applyNumberFormat="0" applyFill="0" applyBorder="0" applyAlignment="0" applyProtection="0"/>
    <xf numFmtId="0" fontId="8" fillId="0" borderId="143" applyNumberFormat="0" applyFill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3">
    <xf numFmtId="0" fontId="0" fillId="0" borderId="0" xfId="0"/>
    <xf numFmtId="0" fontId="1" fillId="0" borderId="0" xfId="0" applyFont="1"/>
    <xf numFmtId="1" fontId="0" fillId="0" borderId="0" xfId="0" applyNumberFormat="1"/>
    <xf numFmtId="1" fontId="5" fillId="3" borderId="0" xfId="0" applyNumberFormat="1" applyFont="1" applyFill="1"/>
    <xf numFmtId="0" fontId="4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0" fontId="6" fillId="0" borderId="0" xfId="0" applyFont="1" applyAlignment="1">
      <alignment horizontal="center"/>
    </xf>
    <xf numFmtId="1" fontId="6" fillId="0" borderId="0" xfId="0" applyNumberFormat="1" applyFont="1"/>
    <xf numFmtId="1" fontId="25" fillId="0" borderId="0" xfId="0" applyNumberFormat="1" applyFont="1"/>
    <xf numFmtId="0" fontId="6" fillId="0" borderId="0" xfId="0" applyFont="1"/>
    <xf numFmtId="1" fontId="26" fillId="0" borderId="0" xfId="0" applyNumberFormat="1" applyFont="1"/>
    <xf numFmtId="1" fontId="27" fillId="0" borderId="0" xfId="0" applyNumberFormat="1" applyFont="1"/>
    <xf numFmtId="0" fontId="28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Continuous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Alignment="1" applyProtection="1">
      <alignment horizontal="right" vertical="center"/>
    </xf>
    <xf numFmtId="164" fontId="34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Protection="1"/>
    <xf numFmtId="0" fontId="35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  <protection locked="0" hidden="1"/>
    </xf>
    <xf numFmtId="0" fontId="38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9" fillId="0" borderId="0" xfId="0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right" vertical="center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Protection="1"/>
    <xf numFmtId="0" fontId="39" fillId="0" borderId="22" xfId="0" applyFont="1" applyFill="1" applyBorder="1" applyAlignment="1" applyProtection="1">
      <alignment horizontal="right" vertical="center"/>
    </xf>
    <xf numFmtId="0" fontId="40" fillId="0" borderId="22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4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1" fillId="0" borderId="0" xfId="0" applyFont="1" applyBorder="1" applyProtection="1"/>
    <xf numFmtId="0" fontId="35" fillId="0" borderId="0" xfId="0" applyFont="1" applyFill="1" applyAlignment="1" applyProtection="1">
      <alignment horizontal="right" vertical="center"/>
    </xf>
    <xf numFmtId="165" fontId="34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3" fillId="0" borderId="0" xfId="0" applyFont="1" applyProtection="1"/>
    <xf numFmtId="0" fontId="35" fillId="0" borderId="0" xfId="0" applyFont="1" applyProtection="1"/>
    <xf numFmtId="0" fontId="30" fillId="0" borderId="0" xfId="0" applyFont="1" applyBorder="1" applyAlignment="1" applyProtection="1">
      <alignment vertical="center" wrapText="1"/>
      <protection hidden="1"/>
    </xf>
    <xf numFmtId="0" fontId="39" fillId="0" borderId="0" xfId="0" applyFont="1" applyProtection="1"/>
    <xf numFmtId="0" fontId="46" fillId="0" borderId="0" xfId="0" applyFont="1" applyFill="1" applyAlignment="1" applyProtection="1">
      <alignment horizontal="left" indent="2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14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/>
    <xf numFmtId="0" fontId="2" fillId="4" borderId="116" xfId="0" applyFont="1" applyFill="1" applyBorder="1" applyAlignment="1" applyProtection="1">
      <alignment horizontal="center" vertical="center"/>
      <protection locked="0"/>
    </xf>
    <xf numFmtId="0" fontId="2" fillId="4" borderId="71" xfId="0" applyFont="1" applyFill="1" applyBorder="1" applyAlignment="1" applyProtection="1">
      <alignment horizontal="center" vertical="center"/>
      <protection locked="0"/>
    </xf>
    <xf numFmtId="0" fontId="2" fillId="4" borderId="67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39" fillId="0" borderId="0" xfId="0" applyFont="1" applyProtection="1">
      <protection hidden="1"/>
    </xf>
    <xf numFmtId="0" fontId="49" fillId="0" borderId="0" xfId="0" applyFont="1" applyFill="1" applyAlignment="1" applyProtection="1">
      <protection hidden="1"/>
    </xf>
    <xf numFmtId="0" fontId="49" fillId="0" borderId="0" xfId="0" applyFont="1" applyFill="1" applyBorder="1" applyAlignment="1" applyProtection="1">
      <protection hidden="1"/>
    </xf>
    <xf numFmtId="0" fontId="46" fillId="0" borderId="0" xfId="0" applyFont="1" applyFill="1" applyAlignment="1">
      <alignment horizontal="left" indent="14"/>
    </xf>
    <xf numFmtId="0" fontId="50" fillId="0" borderId="0" xfId="0" applyFont="1" applyFill="1" applyAlignment="1">
      <alignment horizontal="left" indent="14"/>
    </xf>
    <xf numFmtId="0" fontId="46" fillId="0" borderId="17" xfId="0" applyFont="1" applyFill="1" applyBorder="1" applyAlignment="1">
      <alignment horizontal="left" indent="14"/>
    </xf>
    <xf numFmtId="0" fontId="47" fillId="0" borderId="151" xfId="0" applyFont="1" applyFill="1" applyBorder="1" applyAlignment="1">
      <alignment horizontal="center" wrapText="1"/>
    </xf>
    <xf numFmtId="0" fontId="47" fillId="0" borderId="49" xfId="0" applyFont="1" applyFill="1" applyBorder="1" applyAlignment="1">
      <alignment horizontal="center" wrapText="1"/>
    </xf>
    <xf numFmtId="0" fontId="47" fillId="0" borderId="70" xfId="0" applyFont="1" applyFill="1" applyBorder="1" applyAlignment="1">
      <alignment horizontal="center" wrapText="1"/>
    </xf>
    <xf numFmtId="0" fontId="47" fillId="0" borderId="83" xfId="0" applyFont="1" applyFill="1" applyBorder="1" applyAlignment="1">
      <alignment horizontal="center" wrapText="1"/>
    </xf>
    <xf numFmtId="0" fontId="47" fillId="0" borderId="77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vertical="center" wrapText="1"/>
    </xf>
    <xf numFmtId="3" fontId="52" fillId="0" borderId="14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53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88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53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89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1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39" fillId="0" borderId="35" xfId="0" applyFont="1" applyFill="1" applyBorder="1" applyAlignment="1">
      <alignment horizontal="left" vertical="center" wrapText="1" indent="2"/>
    </xf>
    <xf numFmtId="0" fontId="1" fillId="0" borderId="45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left" vertical="center" wrapText="1" indent="2"/>
    </xf>
    <xf numFmtId="0" fontId="53" fillId="0" borderId="35" xfId="0" applyFont="1" applyFill="1" applyBorder="1" applyAlignment="1">
      <alignment horizontal="left" vertical="center" wrapText="1" indent="2"/>
    </xf>
    <xf numFmtId="0" fontId="42" fillId="0" borderId="40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center" wrapText="1" indent="2"/>
    </xf>
    <xf numFmtId="3" fontId="52" fillId="0" borderId="147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48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4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49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5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>
      <alignment horizontal="left" vertical="center" wrapText="1" indent="2"/>
    </xf>
    <xf numFmtId="3" fontId="52" fillId="0" borderId="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/>
    <xf numFmtId="0" fontId="1" fillId="0" borderId="0" xfId="0" applyFont="1" applyFill="1" applyProtection="1">
      <protection hidden="1"/>
    </xf>
    <xf numFmtId="3" fontId="52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47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Alignment="1">
      <alignment horizontal="left" indent="7"/>
    </xf>
    <xf numFmtId="0" fontId="46" fillId="0" borderId="0" xfId="0" applyFont="1" applyFill="1" applyAlignment="1">
      <alignment horizontal="left" indent="13"/>
    </xf>
    <xf numFmtId="0" fontId="46" fillId="0" borderId="17" xfId="0" applyFont="1" applyFill="1" applyBorder="1" applyAlignment="1">
      <alignment horizontal="left" indent="13"/>
    </xf>
    <xf numFmtId="3" fontId="52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6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78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72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79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19" xfId="0" applyNumberFormat="1" applyFont="1" applyFill="1" applyBorder="1" applyAlignment="1" applyProtection="1">
      <alignment horizontal="center" vertical="center" shrinkToFit="1"/>
      <protection locked="0"/>
    </xf>
    <xf numFmtId="3" fontId="52" fillId="0" borderId="48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30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81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32" xfId="0" applyNumberFormat="1" applyFont="1" applyFill="1" applyBorder="1" applyAlignment="1" applyProtection="1">
      <alignment horizontal="center" vertical="center" shrinkToFit="1"/>
      <protection locked="0"/>
    </xf>
    <xf numFmtId="3" fontId="52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71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67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01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71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102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/>
    <xf numFmtId="0" fontId="49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9" fillId="0" borderId="0" xfId="0" applyFont="1" applyFill="1" applyAlignment="1">
      <alignment horizontal="justify"/>
    </xf>
    <xf numFmtId="0" fontId="46" fillId="0" borderId="0" xfId="0" applyFont="1" applyFill="1" applyAlignment="1">
      <alignment horizontal="left" indent="10"/>
    </xf>
    <xf numFmtId="0" fontId="28" fillId="0" borderId="11" xfId="0" applyFont="1" applyFill="1" applyBorder="1" applyAlignment="1">
      <alignment horizontal="left" vertical="center" wrapText="1" indent="1"/>
    </xf>
    <xf numFmtId="0" fontId="28" fillId="0" borderId="32" xfId="0" applyFont="1" applyFill="1" applyBorder="1" applyAlignment="1">
      <alignment horizontal="left" vertical="center" wrapText="1" indent="1"/>
    </xf>
    <xf numFmtId="0" fontId="28" fillId="0" borderId="17" xfId="0" applyFont="1" applyFill="1" applyBorder="1" applyAlignment="1">
      <alignment horizontal="left" vertical="center" wrapText="1" indent="1"/>
    </xf>
    <xf numFmtId="3" fontId="52" fillId="0" borderId="43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61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7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76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61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82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/>
    <xf numFmtId="0" fontId="46" fillId="0" borderId="0" xfId="0" applyFont="1" applyFill="1" applyAlignment="1">
      <alignment horizontal="left" indent="19"/>
    </xf>
    <xf numFmtId="0" fontId="28" fillId="0" borderId="11" xfId="0" applyFont="1" applyFill="1" applyBorder="1" applyAlignment="1">
      <alignment horizontal="left" vertical="center" wrapText="1" indent="2"/>
    </xf>
    <xf numFmtId="3" fontId="52" fillId="0" borderId="103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6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0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04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133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2" xfId="0" applyFont="1" applyFill="1" applyBorder="1" applyAlignment="1">
      <alignment horizontal="left" vertical="center" wrapText="1" indent="2"/>
    </xf>
    <xf numFmtId="3" fontId="52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Fill="1" applyBorder="1" applyAlignment="1">
      <alignment horizontal="left" vertical="center" wrapText="1" indent="2"/>
    </xf>
    <xf numFmtId="0" fontId="28" fillId="0" borderId="67" xfId="0" applyFont="1" applyFill="1" applyBorder="1" applyAlignment="1">
      <alignment horizontal="left" vertical="center" wrapText="1" indent="2"/>
    </xf>
    <xf numFmtId="3" fontId="52" fillId="0" borderId="102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107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 applyProtection="1">
      <alignment horizontal="justify"/>
      <protection hidden="1"/>
    </xf>
    <xf numFmtId="0" fontId="49" fillId="0" borderId="0" xfId="0" applyFont="1" applyFill="1" applyAlignment="1" applyProtection="1">
      <alignment horizontal="left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58" fillId="0" borderId="4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 horizontal="left" indent="11"/>
    </xf>
    <xf numFmtId="0" fontId="56" fillId="0" borderId="42" xfId="0" applyFont="1" applyFill="1" applyBorder="1" applyAlignment="1">
      <alignment horizontal="left" vertical="center" wrapText="1" indent="2"/>
    </xf>
    <xf numFmtId="3" fontId="52" fillId="4" borderId="129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5" xfId="0" applyFont="1" applyFill="1" applyBorder="1" applyAlignment="1">
      <alignment horizontal="left" vertical="center" wrapText="1" indent="2"/>
    </xf>
    <xf numFmtId="3" fontId="52" fillId="0" borderId="128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0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27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26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106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130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34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13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67" xfId="0" applyFont="1" applyFill="1" applyBorder="1" applyAlignment="1">
      <alignment horizontal="left" vertical="center" wrapText="1" indent="2"/>
    </xf>
    <xf numFmtId="3" fontId="52" fillId="4" borderId="132" xfId="0" applyNumberFormat="1" applyFont="1" applyFill="1" applyBorder="1" applyAlignment="1" applyProtection="1">
      <alignment horizontal="center" vertical="center" shrinkToFit="1"/>
      <protection locked="0"/>
    </xf>
    <xf numFmtId="3" fontId="59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4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wrapText="1"/>
    </xf>
    <xf numFmtId="0" fontId="57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Fill="1" applyAlignment="1">
      <alignment horizontal="left" indent="16"/>
    </xf>
    <xf numFmtId="0" fontId="28" fillId="0" borderId="26" xfId="0" applyFont="1" applyFill="1" applyBorder="1" applyAlignment="1">
      <alignment horizontal="left" vertical="center" wrapText="1"/>
    </xf>
    <xf numFmtId="3" fontId="52" fillId="0" borderId="5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59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98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99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42" xfId="0" applyFont="1" applyFill="1" applyBorder="1" applyAlignment="1">
      <alignment horizontal="left" vertical="center" wrapText="1" indent="2"/>
    </xf>
    <xf numFmtId="3" fontId="52" fillId="4" borderId="66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100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horizontal="right" vertical="center"/>
    </xf>
    <xf numFmtId="3" fontId="52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61" fillId="0" borderId="0" xfId="0" applyFont="1"/>
    <xf numFmtId="0" fontId="60" fillId="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Alignment="1" applyProtection="1">
      <alignment horizontal="center" wrapText="1"/>
      <protection hidden="1"/>
    </xf>
    <xf numFmtId="3" fontId="52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27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49" fontId="62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 indent="2"/>
      <protection hidden="1"/>
    </xf>
    <xf numFmtId="3" fontId="52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7" xfId="0" applyFont="1" applyFill="1" applyBorder="1" applyAlignment="1"/>
    <xf numFmtId="0" fontId="46" fillId="0" borderId="0" xfId="0" applyFont="1" applyFill="1" applyAlignment="1">
      <alignment horizontal="left" indent="1"/>
    </xf>
    <xf numFmtId="0" fontId="46" fillId="0" borderId="17" xfId="0" applyFont="1" applyFill="1" applyBorder="1" applyAlignment="1">
      <alignment horizontal="left" indent="1"/>
    </xf>
    <xf numFmtId="0" fontId="46" fillId="0" borderId="0" xfId="0" applyFont="1" applyFill="1" applyAlignment="1"/>
    <xf numFmtId="0" fontId="47" fillId="0" borderId="43" xfId="0" applyFont="1" applyFill="1" applyBorder="1" applyAlignment="1">
      <alignment horizontal="center" wrapText="1"/>
    </xf>
    <xf numFmtId="0" fontId="47" fillId="0" borderId="17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vertical="center"/>
    </xf>
    <xf numFmtId="0" fontId="56" fillId="0" borderId="15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3" fontId="52" fillId="0" borderId="8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/>
    </xf>
    <xf numFmtId="3" fontId="52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81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55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56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53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57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56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58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53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44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5" xfId="0" applyFont="1" applyFill="1" applyBorder="1" applyAlignment="1">
      <alignment horizontal="left" vertical="center" indent="3"/>
    </xf>
    <xf numFmtId="0" fontId="40" fillId="0" borderId="159" xfId="0" applyFont="1" applyFill="1" applyBorder="1" applyAlignment="1">
      <alignment horizontal="left" vertical="center" wrapText="1" indent="3"/>
    </xf>
    <xf numFmtId="3" fontId="52" fillId="4" borderId="106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61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62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63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62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64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65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66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67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68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66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69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0" borderId="174" xfId="0" applyFont="1" applyBorder="1" applyProtection="1">
      <protection hidden="1"/>
    </xf>
    <xf numFmtId="0" fontId="1" fillId="0" borderId="176" xfId="0" applyFont="1" applyBorder="1" applyProtection="1">
      <protection hidden="1"/>
    </xf>
    <xf numFmtId="3" fontId="52" fillId="0" borderId="179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80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81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82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7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indent="8"/>
    </xf>
    <xf numFmtId="0" fontId="46" fillId="0" borderId="0" xfId="0" applyFont="1" applyFill="1" applyAlignment="1" applyProtection="1">
      <alignment horizontal="left" indent="1"/>
    </xf>
    <xf numFmtId="0" fontId="66" fillId="0" borderId="0" xfId="0" applyFont="1" applyFill="1" applyBorder="1" applyAlignment="1">
      <alignment horizontal="center" vertical="center"/>
    </xf>
    <xf numFmtId="0" fontId="46" fillId="0" borderId="40" xfId="0" applyFont="1" applyFill="1" applyBorder="1" applyAlignment="1" applyProtection="1">
      <alignment horizontal="left" indent="1"/>
    </xf>
    <xf numFmtId="0" fontId="46" fillId="0" borderId="40" xfId="0" applyFont="1" applyFill="1" applyBorder="1" applyAlignment="1" applyProtection="1">
      <alignment horizontal="left" indent="8"/>
    </xf>
    <xf numFmtId="0" fontId="28" fillId="0" borderId="18" xfId="0" applyFont="1" applyFill="1" applyBorder="1" applyAlignment="1" applyProtection="1">
      <alignment horizontal="center" vertical="center" wrapText="1"/>
    </xf>
    <xf numFmtId="0" fontId="28" fillId="0" borderId="183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3" fontId="52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15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60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33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Protection="1"/>
    <xf numFmtId="0" fontId="51" fillId="0" borderId="47" xfId="0" applyFont="1" applyFill="1" applyBorder="1" applyAlignment="1" applyProtection="1">
      <alignment horizontal="left" vertical="center" wrapText="1" indent="4"/>
    </xf>
    <xf numFmtId="3" fontId="52" fillId="4" borderId="114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51" fillId="0" borderId="154" xfId="0" applyFont="1" applyFill="1" applyBorder="1" applyAlignment="1" applyProtection="1">
      <alignment horizontal="left" vertical="center" wrapText="1" indent="4"/>
    </xf>
    <xf numFmtId="3" fontId="52" fillId="4" borderId="184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156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185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86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87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88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39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14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59" xfId="0" applyFont="1" applyFill="1" applyBorder="1" applyAlignment="1" applyProtection="1">
      <alignment horizontal="left" vertical="center" wrapText="1" indent="6"/>
    </xf>
    <xf numFmtId="3" fontId="52" fillId="0" borderId="128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34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106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54" xfId="0" applyFont="1" applyFill="1" applyBorder="1" applyAlignment="1" applyProtection="1">
      <alignment horizontal="left" vertical="center" wrapText="1" indent="6"/>
    </xf>
    <xf numFmtId="0" fontId="39" fillId="0" borderId="45" xfId="0" applyFont="1" applyFill="1" applyBorder="1" applyAlignment="1" applyProtection="1">
      <alignment horizontal="left" vertical="center" wrapText="1"/>
    </xf>
    <xf numFmtId="0" fontId="51" fillId="0" borderId="189" xfId="0" applyFont="1" applyFill="1" applyBorder="1" applyAlignment="1" applyProtection="1">
      <alignment horizontal="left" vertical="center" wrapText="1" indent="4"/>
    </xf>
    <xf numFmtId="3" fontId="52" fillId="0" borderId="190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91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192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192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9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8" xfId="0" applyFont="1" applyFill="1" applyBorder="1" applyAlignment="1" applyProtection="1">
      <alignment horizontal="left" vertical="center" wrapText="1" indent="4"/>
    </xf>
    <xf numFmtId="3" fontId="52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16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71" xfId="0" applyNumberFormat="1" applyFont="1" applyFill="1" applyBorder="1" applyAlignment="1" applyProtection="1">
      <alignment horizontal="center" vertical="center" wrapText="1"/>
      <protection locked="0" hidden="1"/>
    </xf>
    <xf numFmtId="3" fontId="52" fillId="4" borderId="71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justify"/>
    </xf>
    <xf numFmtId="3" fontId="1" fillId="0" borderId="0" xfId="0" applyNumberFormat="1" applyFont="1" applyFill="1" applyProtection="1"/>
    <xf numFmtId="0" fontId="28" fillId="0" borderId="0" xfId="0" applyFont="1" applyFill="1" applyAlignment="1">
      <alignment horizontal="justify"/>
    </xf>
    <xf numFmtId="0" fontId="42" fillId="0" borderId="0" xfId="0" applyFont="1" applyFill="1" applyAlignment="1" applyProtection="1">
      <alignment horizontal="left" vertical="center" indent="2"/>
      <protection hidden="1"/>
    </xf>
    <xf numFmtId="0" fontId="67" fillId="2" borderId="0" xfId="0" applyFont="1" applyFill="1" applyProtection="1"/>
    <xf numFmtId="0" fontId="53" fillId="0" borderId="0" xfId="0" applyFont="1" applyAlignment="1" applyProtection="1">
      <alignment horizontal="left" wrapText="1" indent="2"/>
    </xf>
    <xf numFmtId="0" fontId="53" fillId="0" borderId="0" xfId="0" applyFont="1" applyAlignment="1" applyProtection="1">
      <alignment horizontal="center"/>
    </xf>
    <xf numFmtId="0" fontId="42" fillId="4" borderId="30" xfId="0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</xf>
    <xf numFmtId="0" fontId="53" fillId="0" borderId="0" xfId="0" applyFont="1" applyAlignment="1" applyProtection="1">
      <alignment horizontal="left" indent="2"/>
    </xf>
    <xf numFmtId="0" fontId="53" fillId="0" borderId="0" xfId="0" applyFont="1" applyBorder="1" applyAlignment="1" applyProtection="1">
      <alignment horizontal="left" indent="2"/>
    </xf>
    <xf numFmtId="0" fontId="46" fillId="0" borderId="0" xfId="0" applyFont="1" applyFill="1" applyBorder="1" applyAlignment="1" applyProtection="1">
      <alignment horizontal="left" indent="8"/>
    </xf>
    <xf numFmtId="0" fontId="28" fillId="0" borderId="198" xfId="0" applyFont="1" applyFill="1" applyBorder="1" applyAlignment="1" applyProtection="1">
      <alignment horizontal="center" vertical="center" wrapText="1"/>
      <protection hidden="1"/>
    </xf>
    <xf numFmtId="0" fontId="28" fillId="0" borderId="199" xfId="0" applyFont="1" applyFill="1" applyBorder="1" applyAlignment="1" applyProtection="1">
      <alignment horizontal="center" vertical="center" wrapText="1"/>
      <protection hidden="1"/>
    </xf>
    <xf numFmtId="0" fontId="28" fillId="0" borderId="200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Alignment="1">
      <alignment horizontal="left" indent="1"/>
    </xf>
    <xf numFmtId="0" fontId="39" fillId="0" borderId="12" xfId="0" applyFont="1" applyBorder="1" applyAlignment="1" applyProtection="1">
      <alignment horizontal="right" vertical="center"/>
      <protection hidden="1"/>
    </xf>
    <xf numFmtId="0" fontId="39" fillId="0" borderId="12" xfId="0" applyFont="1" applyBorder="1" applyAlignment="1" applyProtection="1">
      <alignment vertical="center"/>
      <protection hidden="1"/>
    </xf>
    <xf numFmtId="0" fontId="68" fillId="0" borderId="0" xfId="0" applyFont="1" applyAlignment="1" applyProtection="1">
      <alignment horizontal="left" indent="1"/>
    </xf>
    <xf numFmtId="0" fontId="68" fillId="0" borderId="0" xfId="0" applyFont="1" applyAlignment="1" applyProtection="1">
      <alignment wrapText="1"/>
    </xf>
    <xf numFmtId="0" fontId="68" fillId="0" borderId="0" xfId="0" applyFont="1" applyAlignment="1" applyProtection="1">
      <alignment horizontal="center" wrapText="1"/>
    </xf>
    <xf numFmtId="0" fontId="68" fillId="0" borderId="0" xfId="0" applyFont="1" applyAlignment="1" applyProtection="1">
      <alignment horizontal="left" wrapText="1" indent="2"/>
    </xf>
    <xf numFmtId="0" fontId="53" fillId="0" borderId="0" xfId="0" applyFont="1" applyAlignment="1" applyProtection="1">
      <alignment horizontal="left"/>
    </xf>
    <xf numFmtId="0" fontId="42" fillId="0" borderId="0" xfId="0" applyFont="1" applyProtection="1"/>
    <xf numFmtId="0" fontId="53" fillId="0" borderId="0" xfId="0" applyFont="1" applyProtection="1"/>
    <xf numFmtId="0" fontId="70" fillId="0" borderId="76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42" fillId="4" borderId="144" xfId="0" applyFont="1" applyFill="1" applyBorder="1" applyAlignment="1" applyProtection="1">
      <alignment horizontal="center" vertical="center" wrapText="1"/>
      <protection locked="0"/>
    </xf>
    <xf numFmtId="0" fontId="42" fillId="0" borderId="187" xfId="0" applyFont="1" applyBorder="1" applyAlignment="1">
      <alignment horizontal="center" vertical="center" wrapText="1"/>
    </xf>
    <xf numFmtId="0" fontId="42" fillId="4" borderId="188" xfId="0" applyFont="1" applyFill="1" applyBorder="1" applyAlignment="1" applyProtection="1">
      <alignment horizontal="center" vertical="center" wrapText="1"/>
      <protection locked="0"/>
    </xf>
    <xf numFmtId="0" fontId="42" fillId="4" borderId="39" xfId="0" applyFont="1" applyFill="1" applyBorder="1" applyAlignment="1" applyProtection="1">
      <alignment horizontal="center" vertical="center" wrapText="1"/>
      <protection locked="0"/>
    </xf>
    <xf numFmtId="0" fontId="42" fillId="4" borderId="80" xfId="0" applyFont="1" applyFill="1" applyBorder="1" applyAlignment="1" applyProtection="1">
      <alignment horizontal="center" vertical="center" wrapText="1"/>
      <protection locked="0"/>
    </xf>
    <xf numFmtId="0" fontId="42" fillId="0" borderId="114" xfId="0" applyFont="1" applyBorder="1" applyAlignment="1">
      <alignment horizontal="center" vertical="center" wrapText="1"/>
    </xf>
    <xf numFmtId="0" fontId="42" fillId="4" borderId="30" xfId="0" applyFont="1" applyFill="1" applyBorder="1" applyAlignment="1" applyProtection="1">
      <alignment horizontal="center" vertical="center" wrapText="1"/>
      <protection locked="0"/>
    </xf>
    <xf numFmtId="0" fontId="42" fillId="4" borderId="31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horizontal="center"/>
    </xf>
    <xf numFmtId="0" fontId="52" fillId="0" borderId="30" xfId="0" applyFont="1" applyBorder="1" applyAlignment="1" applyProtection="1">
      <alignment horizontal="center" vertical="center"/>
    </xf>
    <xf numFmtId="0" fontId="52" fillId="4" borderId="30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left" indent="2"/>
    </xf>
    <xf numFmtId="0" fontId="53" fillId="0" borderId="0" xfId="0" applyFont="1" applyAlignment="1" applyProtection="1">
      <alignment horizontal="right" vertical="center"/>
    </xf>
    <xf numFmtId="0" fontId="42" fillId="0" borderId="0" xfId="0" applyFont="1" applyAlignment="1" applyProtection="1">
      <alignment vertical="center"/>
    </xf>
    <xf numFmtId="0" fontId="52" fillId="2" borderId="110" xfId="0" applyFont="1" applyFill="1" applyBorder="1" applyAlignment="1" applyProtection="1">
      <alignment horizontal="center" vertical="center"/>
      <protection hidden="1"/>
    </xf>
    <xf numFmtId="0" fontId="52" fillId="2" borderId="53" xfId="0" applyFont="1" applyFill="1" applyBorder="1" applyAlignment="1" applyProtection="1">
      <alignment horizontal="center" vertical="center"/>
      <protection hidden="1"/>
    </xf>
    <xf numFmtId="0" fontId="52" fillId="2" borderId="10" xfId="0" applyFont="1" applyFill="1" applyBorder="1" applyAlignment="1" applyProtection="1">
      <alignment horizontal="center" vertical="center"/>
      <protection hidden="1"/>
    </xf>
    <xf numFmtId="0" fontId="53" fillId="0" borderId="113" xfId="0" applyFont="1" applyBorder="1" applyAlignment="1" applyProtection="1">
      <alignment horizontal="left" vertical="center" indent="2"/>
    </xf>
    <xf numFmtId="0" fontId="52" fillId="4" borderId="111" xfId="0" applyFont="1" applyFill="1" applyBorder="1" applyAlignment="1" applyProtection="1">
      <alignment horizontal="center" vertical="center"/>
      <protection locked="0"/>
    </xf>
    <xf numFmtId="0" fontId="52" fillId="4" borderId="112" xfId="0" applyFont="1" applyFill="1" applyBorder="1" applyAlignment="1" applyProtection="1">
      <alignment horizontal="center" vertical="center"/>
      <protection locked="0"/>
    </xf>
    <xf numFmtId="0" fontId="52" fillId="4" borderId="113" xfId="0" applyFont="1" applyFill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left" vertical="center" indent="2"/>
    </xf>
    <xf numFmtId="0" fontId="52" fillId="4" borderId="187" xfId="0" applyFont="1" applyFill="1" applyBorder="1" applyAlignment="1" applyProtection="1">
      <alignment horizontal="center" vertical="center"/>
      <protection locked="0"/>
    </xf>
    <xf numFmtId="0" fontId="52" fillId="4" borderId="188" xfId="0" applyFont="1" applyFill="1" applyBorder="1" applyAlignment="1" applyProtection="1">
      <alignment horizontal="center" vertical="center"/>
      <protection locked="0"/>
    </xf>
    <xf numFmtId="0" fontId="52" fillId="4" borderId="40" xfId="0" applyFont="1" applyFill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left" indent="2"/>
    </xf>
    <xf numFmtId="0" fontId="53" fillId="0" borderId="32" xfId="0" applyFont="1" applyBorder="1" applyProtection="1"/>
    <xf numFmtId="0" fontId="42" fillId="0" borderId="32" xfId="0" applyFont="1" applyBorder="1" applyProtection="1"/>
    <xf numFmtId="0" fontId="53" fillId="0" borderId="32" xfId="0" applyFont="1" applyBorder="1" applyAlignment="1" applyProtection="1">
      <alignment vertical="center"/>
    </xf>
    <xf numFmtId="0" fontId="52" fillId="4" borderId="114" xfId="0" applyFont="1" applyFill="1" applyBorder="1" applyAlignment="1" applyProtection="1">
      <alignment horizontal="center" vertical="center"/>
      <protection locked="0"/>
    </xf>
    <xf numFmtId="0" fontId="52" fillId="4" borderId="32" xfId="0" applyFont="1" applyFill="1" applyBorder="1" applyAlignment="1" applyProtection="1">
      <alignment horizontal="center" vertical="center"/>
      <protection locked="0"/>
    </xf>
    <xf numFmtId="0" fontId="52" fillId="2" borderId="115" xfId="0" applyFont="1" applyFill="1" applyBorder="1" applyAlignment="1" applyProtection="1">
      <alignment horizontal="center" vertical="center"/>
      <protection hidden="1"/>
    </xf>
    <xf numFmtId="0" fontId="52" fillId="2" borderId="60" xfId="0" applyFont="1" applyFill="1" applyBorder="1" applyAlignment="1" applyProtection="1">
      <alignment horizontal="center" vertical="center"/>
      <protection hidden="1"/>
    </xf>
    <xf numFmtId="0" fontId="52" fillId="2" borderId="0" xfId="0" applyFont="1" applyFill="1" applyBorder="1" applyAlignment="1" applyProtection="1">
      <alignment horizontal="center" vertical="center"/>
      <protection hidden="1"/>
    </xf>
    <xf numFmtId="0" fontId="28" fillId="0" borderId="201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indent="1"/>
    </xf>
    <xf numFmtId="3" fontId="52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2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68" xfId="0" applyFont="1" applyFill="1" applyBorder="1" applyAlignment="1">
      <alignment horizontal="left" vertical="center" wrapText="1" indent="2"/>
    </xf>
    <xf numFmtId="3" fontId="52" fillId="0" borderId="126" xfId="0" applyNumberFormat="1" applyFont="1" applyFill="1" applyBorder="1" applyAlignment="1" applyProtection="1">
      <alignment vertical="center" shrinkToFit="1"/>
      <protection hidden="1"/>
    </xf>
    <xf numFmtId="3" fontId="52" fillId="0" borderId="35" xfId="0" applyNumberFormat="1" applyFont="1" applyFill="1" applyBorder="1" applyAlignment="1" applyProtection="1">
      <alignment vertical="center" shrinkToFit="1"/>
      <protection hidden="1"/>
    </xf>
    <xf numFmtId="3" fontId="52" fillId="0" borderId="127" xfId="0" applyNumberFormat="1" applyFont="1" applyFill="1" applyBorder="1" applyAlignment="1" applyProtection="1">
      <alignment vertical="center" shrinkToFit="1"/>
      <protection hidden="1"/>
    </xf>
    <xf numFmtId="3" fontId="52" fillId="0" borderId="144" xfId="0" applyNumberFormat="1" applyFont="1" applyFill="1" applyBorder="1" applyAlignment="1" applyProtection="1">
      <alignment vertical="center" shrinkToFit="1"/>
      <protection hidden="1"/>
    </xf>
    <xf numFmtId="3" fontId="52" fillId="0" borderId="40" xfId="0" applyNumberFormat="1" applyFont="1" applyFill="1" applyBorder="1" applyAlignment="1" applyProtection="1">
      <alignment vertical="center" shrinkToFit="1"/>
      <protection hidden="1"/>
    </xf>
    <xf numFmtId="3" fontId="52" fillId="0" borderId="145" xfId="0" applyNumberFormat="1" applyFont="1" applyFill="1" applyBorder="1" applyAlignment="1" applyProtection="1">
      <alignment vertical="center" shrinkToFit="1"/>
      <protection hidden="1"/>
    </xf>
    <xf numFmtId="3" fontId="52" fillId="0" borderId="80" xfId="0" applyNumberFormat="1" applyFont="1" applyFill="1" applyBorder="1" applyAlignment="1" applyProtection="1">
      <alignment vertical="center" shrinkToFit="1"/>
      <protection hidden="1"/>
    </xf>
    <xf numFmtId="3" fontId="52" fillId="0" borderId="32" xfId="0" applyNumberFormat="1" applyFont="1" applyFill="1" applyBorder="1" applyAlignment="1" applyProtection="1">
      <alignment vertical="center" shrinkToFit="1"/>
      <protection hidden="1"/>
    </xf>
    <xf numFmtId="3" fontId="52" fillId="0" borderId="81" xfId="0" applyNumberFormat="1" applyFont="1" applyFill="1" applyBorder="1" applyAlignment="1" applyProtection="1">
      <alignment vertical="center" shrinkToFit="1"/>
      <protection hidden="1"/>
    </xf>
    <xf numFmtId="0" fontId="57" fillId="0" borderId="0" xfId="0" applyFont="1"/>
    <xf numFmtId="0" fontId="57" fillId="0" borderId="0" xfId="0" applyFont="1" applyFill="1" applyAlignment="1">
      <alignment horizontal="left" indent="16"/>
    </xf>
    <xf numFmtId="3" fontId="52" fillId="0" borderId="202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203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0" xfId="0" applyFont="1" applyFill="1" applyAlignment="1" applyProtection="1">
      <alignment vertical="center" wrapText="1"/>
      <protection hidden="1"/>
    </xf>
    <xf numFmtId="3" fontId="52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0" xfId="0" applyFont="1" applyAlignment="1" applyProtection="1">
      <alignment horizontal="right"/>
    </xf>
    <xf numFmtId="0" fontId="70" fillId="0" borderId="32" xfId="0" applyFont="1" applyBorder="1" applyAlignment="1" applyProtection="1">
      <alignment horizontal="right"/>
    </xf>
    <xf numFmtId="0" fontId="70" fillId="0" borderId="67" xfId="0" applyFont="1" applyBorder="1" applyAlignment="1" applyProtection="1">
      <alignment horizontal="right"/>
    </xf>
    <xf numFmtId="0" fontId="68" fillId="0" borderId="0" xfId="0" applyFont="1" applyFill="1" applyAlignment="1" applyProtection="1">
      <alignment horizontal="left"/>
      <protection hidden="1"/>
    </xf>
    <xf numFmtId="0" fontId="68" fillId="0" borderId="0" xfId="0" applyFont="1" applyFill="1" applyAlignment="1" applyProtection="1">
      <alignment horizontal="left" indent="4"/>
      <protection hidden="1"/>
    </xf>
    <xf numFmtId="0" fontId="42" fillId="0" borderId="0" xfId="0" applyFont="1" applyProtection="1">
      <protection hidden="1"/>
    </xf>
    <xf numFmtId="0" fontId="68" fillId="0" borderId="0" xfId="0" applyFont="1" applyFill="1" applyAlignment="1" applyProtection="1">
      <protection hidden="1"/>
    </xf>
    <xf numFmtId="0" fontId="68" fillId="0" borderId="40" xfId="0" applyFont="1" applyFill="1" applyBorder="1" applyAlignment="1" applyProtection="1">
      <alignment horizontal="left"/>
      <protection hidden="1"/>
    </xf>
    <xf numFmtId="0" fontId="68" fillId="0" borderId="40" xfId="0" applyFont="1" applyFill="1" applyBorder="1" applyAlignment="1" applyProtection="1">
      <protection hidden="1"/>
    </xf>
    <xf numFmtId="0" fontId="73" fillId="0" borderId="0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Protection="1">
      <protection hidden="1"/>
    </xf>
    <xf numFmtId="0" fontId="65" fillId="0" borderId="10" xfId="0" applyFont="1" applyFill="1" applyBorder="1" applyAlignment="1" applyProtection="1">
      <alignment horizontal="left" vertical="center" wrapText="1" indent="2"/>
      <protection hidden="1"/>
    </xf>
    <xf numFmtId="0" fontId="53" fillId="0" borderId="173" xfId="0" applyFont="1" applyBorder="1" applyAlignment="1" applyProtection="1">
      <alignment horizontal="right"/>
      <protection hidden="1"/>
    </xf>
    <xf numFmtId="0" fontId="42" fillId="0" borderId="0" xfId="0" applyFont="1" applyBorder="1" applyProtection="1">
      <protection hidden="1"/>
    </xf>
    <xf numFmtId="0" fontId="53" fillId="0" borderId="17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Border="1" applyAlignment="1" applyProtection="1">
      <alignment horizontal="center" vertical="center" wrapText="1"/>
      <protection hidden="1"/>
    </xf>
    <xf numFmtId="3" fontId="7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5" fillId="0" borderId="221" xfId="0" applyFont="1" applyFill="1" applyBorder="1" applyAlignment="1" applyProtection="1">
      <alignment horizontal="center" vertical="center" wrapText="1"/>
      <protection hidden="1"/>
    </xf>
    <xf numFmtId="0" fontId="75" fillId="0" borderId="182" xfId="0" applyFont="1" applyFill="1" applyBorder="1" applyAlignment="1" applyProtection="1">
      <alignment horizontal="center" vertical="center" wrapText="1"/>
      <protection hidden="1"/>
    </xf>
    <xf numFmtId="0" fontId="75" fillId="0" borderId="109" xfId="0" applyFont="1" applyFill="1" applyBorder="1" applyAlignment="1" applyProtection="1">
      <alignment horizontal="center" vertical="center" wrapText="1"/>
      <protection hidden="1"/>
    </xf>
    <xf numFmtId="0" fontId="75" fillId="0" borderId="222" xfId="0" applyFont="1" applyFill="1" applyBorder="1" applyAlignment="1" applyProtection="1">
      <alignment horizontal="center" vertical="center" wrapText="1"/>
      <protection hidden="1"/>
    </xf>
    <xf numFmtId="0" fontId="75" fillId="0" borderId="223" xfId="0" applyFont="1" applyFill="1" applyBorder="1" applyAlignment="1" applyProtection="1">
      <alignment horizontal="center" vertical="center" wrapText="1"/>
      <protection hidden="1"/>
    </xf>
    <xf numFmtId="0" fontId="75" fillId="0" borderId="178" xfId="0" applyFont="1" applyFill="1" applyBorder="1" applyAlignment="1" applyProtection="1">
      <alignment horizontal="center" vertical="center" wrapText="1"/>
      <protection hidden="1"/>
    </xf>
    <xf numFmtId="3" fontId="52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10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224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225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14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226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227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 wrapText="1"/>
      <protection hidden="1"/>
    </xf>
    <xf numFmtId="3" fontId="52" fillId="0" borderId="43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82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09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222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223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/>
    <xf numFmtId="3" fontId="52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8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Border="1" applyAlignment="1">
      <alignment horizontal="left" vertical="center" wrapText="1" indent="1"/>
    </xf>
    <xf numFmtId="0" fontId="53" fillId="0" borderId="32" xfId="0" applyFont="1" applyFill="1" applyBorder="1" applyAlignment="1">
      <alignment horizontal="left" vertical="center" wrapText="1" indent="1"/>
    </xf>
    <xf numFmtId="0" fontId="75" fillId="0" borderId="35" xfId="0" applyFont="1" applyFill="1" applyBorder="1" applyAlignment="1">
      <alignment horizontal="left" vertical="center" wrapText="1" indent="1"/>
    </xf>
    <xf numFmtId="0" fontId="53" fillId="0" borderId="35" xfId="0" applyFont="1" applyFill="1" applyBorder="1" applyAlignment="1">
      <alignment horizontal="left" vertical="center" wrapText="1" indent="1"/>
    </xf>
    <xf numFmtId="0" fontId="53" fillId="0" borderId="67" xfId="0" applyFont="1" applyFill="1" applyBorder="1" applyAlignment="1">
      <alignment horizontal="left" vertical="center" wrapText="1" indent="1"/>
    </xf>
    <xf numFmtId="0" fontId="46" fillId="0" borderId="0" xfId="0" applyFont="1" applyFill="1" applyBorder="1" applyAlignment="1">
      <alignment horizontal="left" indent="1"/>
    </xf>
    <xf numFmtId="0" fontId="46" fillId="0" borderId="0" xfId="0" applyFont="1" applyFill="1" applyBorder="1" applyAlignment="1"/>
    <xf numFmtId="0" fontId="55" fillId="0" borderId="17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vertical="center" wrapText="1"/>
    </xf>
    <xf numFmtId="0" fontId="42" fillId="0" borderId="0" xfId="0" applyFont="1" applyFill="1" applyAlignment="1" applyProtection="1">
      <alignment vertical="center"/>
      <protection hidden="1"/>
    </xf>
    <xf numFmtId="0" fontId="1" fillId="0" borderId="171" xfId="0" applyFont="1" applyBorder="1"/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indent="19"/>
    </xf>
    <xf numFmtId="0" fontId="57" fillId="0" borderId="40" xfId="0" applyFont="1" applyFill="1" applyBorder="1" applyAlignment="1" applyProtection="1">
      <alignment vertical="center" wrapText="1"/>
      <protection hidden="1"/>
    </xf>
    <xf numFmtId="0" fontId="42" fillId="0" borderId="0" xfId="0" applyFont="1" applyAlignment="1" applyProtection="1">
      <protection hidden="1"/>
    </xf>
    <xf numFmtId="0" fontId="42" fillId="0" borderId="175" xfId="0" applyFont="1" applyBorder="1" applyProtection="1">
      <protection hidden="1"/>
    </xf>
    <xf numFmtId="0" fontId="42" fillId="0" borderId="84" xfId="0" applyFont="1" applyBorder="1" applyProtection="1">
      <protection hidden="1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61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76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61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82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Alignment="1" applyProtection="1">
      <alignment horizontal="left" indent="1"/>
    </xf>
    <xf numFmtId="0" fontId="68" fillId="0" borderId="0" xfId="0" applyFont="1" applyFill="1" applyAlignment="1" applyProtection="1">
      <alignment horizontal="left" indent="2"/>
    </xf>
    <xf numFmtId="0" fontId="53" fillId="0" borderId="0" xfId="0" applyFont="1" applyAlignment="1" applyProtection="1">
      <alignment horizontal="center" vertical="center"/>
    </xf>
    <xf numFmtId="0" fontId="49" fillId="0" borderId="0" xfId="0" applyFont="1" applyAlignment="1" applyProtection="1">
      <alignment vertical="center" wrapText="1"/>
    </xf>
    <xf numFmtId="0" fontId="42" fillId="4" borderId="229" xfId="0" applyFont="1" applyFill="1" applyBorder="1" applyAlignment="1" applyProtection="1">
      <alignment horizontal="center" vertical="center" wrapText="1"/>
      <protection locked="0"/>
    </xf>
    <xf numFmtId="0" fontId="42" fillId="0" borderId="109" xfId="0" applyFont="1" applyBorder="1" applyAlignment="1">
      <alignment horizontal="center" vertical="center" wrapText="1"/>
    </xf>
    <xf numFmtId="0" fontId="42" fillId="4" borderId="61" xfId="0" applyFont="1" applyFill="1" applyBorder="1" applyAlignment="1" applyProtection="1">
      <alignment horizontal="center" vertical="center" wrapText="1"/>
      <protection locked="0"/>
    </xf>
    <xf numFmtId="0" fontId="42" fillId="4" borderId="18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/>
    </xf>
    <xf numFmtId="0" fontId="70" fillId="0" borderId="0" xfId="0" applyFont="1" applyAlignment="1" applyProtection="1">
      <alignment horizontal="right" indent="1"/>
    </xf>
    <xf numFmtId="0" fontId="52" fillId="0" borderId="30" xfId="0" applyFont="1" applyFill="1" applyBorder="1" applyAlignment="1" applyProtection="1">
      <alignment horizontal="center" vertical="center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Protection="1">
      <protection hidden="1"/>
    </xf>
    <xf numFmtId="0" fontId="53" fillId="0" borderId="0" xfId="0" applyFont="1" applyFill="1" applyAlignment="1" applyProtection="1">
      <protection hidden="1"/>
    </xf>
    <xf numFmtId="0" fontId="53" fillId="0" borderId="0" xfId="0" applyFont="1" applyAlignment="1" applyProtection="1">
      <alignment horizontal="left"/>
      <protection hidden="1"/>
    </xf>
    <xf numFmtId="0" fontId="53" fillId="0" borderId="0" xfId="0" applyFont="1" applyFill="1" applyBorder="1" applyAlignment="1" applyProtection="1"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5" xfId="0" applyFont="1" applyBorder="1" applyAlignment="1" applyProtection="1">
      <alignment horizontal="center" vertical="center"/>
      <protection hidden="1"/>
    </xf>
    <xf numFmtId="0" fontId="29" fillId="0" borderId="2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33" fillId="4" borderId="31" xfId="0" applyFont="1" applyFill="1" applyBorder="1" applyAlignment="1" applyProtection="1">
      <alignment horizontal="center" vertical="center" shrinkToFit="1"/>
      <protection locked="0" hidden="1"/>
    </xf>
    <xf numFmtId="0" fontId="33" fillId="4" borderId="32" xfId="0" applyFont="1" applyFill="1" applyBorder="1" applyAlignment="1" applyProtection="1">
      <alignment horizontal="center" vertical="center" shrinkToFit="1"/>
      <protection locked="0" hidden="1"/>
    </xf>
    <xf numFmtId="0" fontId="33" fillId="4" borderId="33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Border="1" applyAlignment="1" applyProtection="1">
      <alignment horizontal="right" vertical="center"/>
    </xf>
    <xf numFmtId="0" fontId="1" fillId="0" borderId="24" xfId="0" applyFont="1" applyBorder="1" applyAlignment="1" applyProtection="1">
      <alignment horizontal="right" vertical="center"/>
    </xf>
    <xf numFmtId="164" fontId="34" fillId="4" borderId="31" xfId="0" applyNumberFormat="1" applyFont="1" applyFill="1" applyBorder="1" applyAlignment="1" applyProtection="1">
      <alignment horizontal="center" vertical="center"/>
      <protection locked="0" hidden="1"/>
    </xf>
    <xf numFmtId="164" fontId="34" fillId="4" borderId="32" xfId="0" applyNumberFormat="1" applyFont="1" applyFill="1" applyBorder="1" applyAlignment="1" applyProtection="1">
      <alignment horizontal="center" vertical="center"/>
      <protection locked="0" hidden="1"/>
    </xf>
    <xf numFmtId="164" fontId="34" fillId="4" borderId="33" xfId="0" applyNumberFormat="1" applyFont="1" applyFill="1" applyBorder="1" applyAlignment="1" applyProtection="1">
      <alignment horizontal="center" vertical="center"/>
      <protection locked="0" hidden="1"/>
    </xf>
    <xf numFmtId="0" fontId="34" fillId="4" borderId="31" xfId="0" applyFont="1" applyFill="1" applyBorder="1" applyAlignment="1" applyProtection="1">
      <alignment horizontal="center" vertical="center"/>
      <protection locked="0" hidden="1"/>
    </xf>
    <xf numFmtId="0" fontId="34" fillId="4" borderId="32" xfId="0" applyFont="1" applyFill="1" applyBorder="1" applyAlignment="1" applyProtection="1">
      <alignment horizontal="center" vertical="center"/>
      <protection locked="0" hidden="1"/>
    </xf>
    <xf numFmtId="0" fontId="34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left" vertical="center" shrinkToFit="1"/>
      <protection locked="0" hidden="1"/>
    </xf>
    <xf numFmtId="0" fontId="36" fillId="4" borderId="32" xfId="0" applyFont="1" applyFill="1" applyBorder="1" applyAlignment="1" applyProtection="1">
      <alignment horizontal="left" vertical="center" shrinkToFit="1"/>
      <protection locked="0" hidden="1"/>
    </xf>
    <xf numFmtId="0" fontId="36" fillId="4" borderId="33" xfId="0" applyFont="1" applyFill="1" applyBorder="1" applyAlignment="1" applyProtection="1">
      <alignment horizontal="left" vertical="center" shrinkToFit="1"/>
      <protection locked="0"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41" fillId="4" borderId="31" xfId="0" applyFont="1" applyFill="1" applyBorder="1" applyAlignment="1" applyProtection="1">
      <alignment horizontal="center" vertical="center"/>
      <protection locked="0" hidden="1"/>
    </xf>
    <xf numFmtId="0" fontId="41" fillId="4" borderId="32" xfId="0" applyFont="1" applyFill="1" applyBorder="1" applyAlignment="1" applyProtection="1">
      <alignment horizontal="center" vertical="center"/>
      <protection locked="0" hidden="1"/>
    </xf>
    <xf numFmtId="0" fontId="41" fillId="4" borderId="33" xfId="0" applyFont="1" applyFill="1" applyBorder="1" applyAlignment="1" applyProtection="1">
      <alignment horizontal="center" vertical="center"/>
      <protection locked="0" hidden="1"/>
    </xf>
    <xf numFmtId="0" fontId="51" fillId="0" borderId="34" xfId="0" applyFont="1" applyBorder="1" applyAlignment="1" applyProtection="1">
      <alignment horizontal="center" vertical="center" wrapText="1"/>
      <protection hidden="1"/>
    </xf>
    <xf numFmtId="0" fontId="51" fillId="0" borderId="35" xfId="0" applyFont="1" applyBorder="1" applyAlignment="1" applyProtection="1">
      <alignment horizontal="center" vertical="center" wrapText="1"/>
      <protection hidden="1"/>
    </xf>
    <xf numFmtId="0" fontId="51" fillId="0" borderId="36" xfId="0" applyFont="1" applyBorder="1" applyAlignment="1" applyProtection="1">
      <alignment horizontal="center" vertical="center" wrapText="1"/>
      <protection hidden="1"/>
    </xf>
    <xf numFmtId="0" fontId="51" fillId="0" borderId="37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0" fontId="51" fillId="0" borderId="38" xfId="0" applyFont="1" applyBorder="1" applyAlignment="1" applyProtection="1">
      <alignment horizontal="center" vertical="center" wrapText="1"/>
      <protection hidden="1"/>
    </xf>
    <xf numFmtId="0" fontId="51" fillId="0" borderId="39" xfId="0" applyFont="1" applyBorder="1" applyAlignment="1" applyProtection="1">
      <alignment horizontal="center" vertical="center" wrapText="1"/>
      <protection hidden="1"/>
    </xf>
    <xf numFmtId="0" fontId="51" fillId="0" borderId="40" xfId="0" applyFont="1" applyBorder="1" applyAlignment="1" applyProtection="1">
      <alignment horizontal="center" vertical="center" wrapText="1"/>
      <protection hidden="1"/>
    </xf>
    <xf numFmtId="0" fontId="51" fillId="0" borderId="41" xfId="0" applyFont="1" applyBorder="1" applyAlignment="1" applyProtection="1">
      <alignment horizontal="center" vertical="center" wrapText="1"/>
      <protection hidden="1"/>
    </xf>
    <xf numFmtId="0" fontId="41" fillId="0" borderId="23" xfId="0" applyNumberFormat="1" applyFont="1" applyBorder="1" applyAlignment="1" applyProtection="1">
      <alignment horizontal="center" vertical="center"/>
    </xf>
    <xf numFmtId="0" fontId="41" fillId="0" borderId="0" xfId="0" applyNumberFormat="1" applyFont="1" applyBorder="1" applyAlignment="1" applyProtection="1">
      <alignment horizontal="center" vertical="center"/>
    </xf>
    <xf numFmtId="0" fontId="33" fillId="4" borderId="31" xfId="0" applyFont="1" applyFill="1" applyBorder="1" applyAlignment="1" applyProtection="1">
      <alignment horizontal="center" vertical="center"/>
      <protection locked="0" hidden="1"/>
    </xf>
    <xf numFmtId="0" fontId="33" fillId="4" borderId="32" xfId="0" applyFont="1" applyFill="1" applyBorder="1" applyAlignment="1" applyProtection="1">
      <alignment horizontal="center" vertical="center"/>
      <protection locked="0" hidden="1"/>
    </xf>
    <xf numFmtId="0" fontId="33" fillId="4" borderId="33" xfId="0" applyFont="1" applyFill="1" applyBorder="1" applyAlignment="1" applyProtection="1">
      <alignment horizontal="center" vertical="center"/>
      <protection locked="0" hidden="1"/>
    </xf>
    <xf numFmtId="3" fontId="52" fillId="4" borderId="29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38" xfId="0" applyFont="1" applyFill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 applyProtection="1">
      <alignment horizontal="left" vertical="top" wrapText="1"/>
      <protection locked="0"/>
    </xf>
    <xf numFmtId="0" fontId="1" fillId="4" borderId="40" xfId="0" applyFont="1" applyFill="1" applyBorder="1" applyAlignment="1" applyProtection="1">
      <alignment horizontal="left" vertical="top" wrapText="1"/>
      <protection locked="0"/>
    </xf>
    <xf numFmtId="0" fontId="1" fillId="4" borderId="41" xfId="0" applyFont="1" applyFill="1" applyBorder="1" applyAlignment="1" applyProtection="1">
      <alignment horizontal="left" vertical="top" wrapText="1"/>
      <protection locked="0"/>
    </xf>
    <xf numFmtId="3" fontId="52" fillId="4" borderId="91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93" xfId="0" applyNumberFormat="1" applyFont="1" applyFill="1" applyBorder="1" applyAlignment="1" applyProtection="1">
      <alignment horizontal="center" vertical="center" shrinkToFit="1"/>
      <protection locked="0"/>
    </xf>
    <xf numFmtId="3" fontId="52" fillId="0" borderId="9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92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63" xfId="0" applyNumberFormat="1" applyFont="1" applyFill="1" applyBorder="1" applyAlignment="1" applyProtection="1">
      <alignment horizontal="center" vertical="center" shrinkToFit="1"/>
      <protection locked="0"/>
    </xf>
    <xf numFmtId="3" fontId="52" fillId="0" borderId="3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58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0" xfId="0" applyFont="1" applyFill="1" applyAlignment="1" applyProtection="1">
      <alignment horizontal="center" vertical="center" wrapText="1"/>
      <protection hidden="1"/>
    </xf>
    <xf numFmtId="0" fontId="42" fillId="0" borderId="0" xfId="0" applyFont="1" applyFill="1" applyAlignment="1" applyProtection="1">
      <alignment horizontal="left" vertical="center" wrapText="1" indent="2"/>
      <protection hidden="1"/>
    </xf>
    <xf numFmtId="3" fontId="52" fillId="4" borderId="95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97" xfId="0" applyNumberFormat="1" applyFont="1" applyFill="1" applyBorder="1" applyAlignment="1" applyProtection="1">
      <alignment horizontal="center" vertical="center" shrinkToFit="1"/>
      <protection locked="0"/>
    </xf>
    <xf numFmtId="3" fontId="52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96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64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65" xfId="0" applyNumberFormat="1" applyFont="1" applyFill="1" applyBorder="1" applyAlignment="1" applyProtection="1">
      <alignment horizontal="center" vertical="center" shrinkToFit="1"/>
      <protection locked="0"/>
    </xf>
    <xf numFmtId="3" fontId="52" fillId="0" borderId="85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86" xfId="0" applyNumberFormat="1" applyFont="1" applyFill="1" applyBorder="1" applyAlignment="1" applyProtection="1">
      <alignment horizontal="center" vertical="center" shrinkToFit="1"/>
      <protection hidden="1"/>
    </xf>
    <xf numFmtId="3" fontId="52" fillId="4" borderId="51" xfId="0" applyNumberFormat="1" applyFont="1" applyFill="1" applyBorder="1" applyAlignment="1" applyProtection="1">
      <alignment horizontal="center" vertical="center" shrinkToFit="1"/>
      <protection locked="0"/>
    </xf>
    <xf numFmtId="3" fontId="52" fillId="4" borderId="52" xfId="0" applyNumberFormat="1" applyFont="1" applyFill="1" applyBorder="1" applyAlignment="1" applyProtection="1">
      <alignment horizontal="center" vertical="center" shrinkToFit="1"/>
      <protection locked="0"/>
    </xf>
    <xf numFmtId="3" fontId="52" fillId="0" borderId="44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4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5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45" fillId="4" borderId="121" xfId="0" applyFont="1" applyFill="1" applyBorder="1" applyAlignment="1">
      <alignment horizontal="center" vertical="center" wrapText="1"/>
    </xf>
    <xf numFmtId="0" fontId="45" fillId="4" borderId="120" xfId="0" applyFont="1" applyFill="1" applyBorder="1" applyAlignment="1">
      <alignment horizontal="center" vertical="center" wrapText="1"/>
    </xf>
    <xf numFmtId="0" fontId="45" fillId="4" borderId="122" xfId="0" applyFont="1" applyFill="1" applyBorder="1" applyAlignment="1">
      <alignment horizontal="center" vertical="center" wrapText="1"/>
    </xf>
    <xf numFmtId="0" fontId="45" fillId="4" borderId="123" xfId="0" applyFont="1" applyFill="1" applyBorder="1" applyAlignment="1">
      <alignment horizontal="center" vertical="center" wrapText="1"/>
    </xf>
    <xf numFmtId="0" fontId="45" fillId="4" borderId="124" xfId="0" applyFont="1" applyFill="1" applyBorder="1" applyAlignment="1">
      <alignment horizontal="center" vertical="center" wrapText="1"/>
    </xf>
    <xf numFmtId="0" fontId="45" fillId="4" borderId="12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9" fillId="0" borderId="74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75" xfId="0" applyFont="1" applyFill="1" applyBorder="1" applyAlignment="1">
      <alignment horizontal="center" vertical="center" wrapText="1"/>
    </xf>
    <xf numFmtId="3" fontId="52" fillId="0" borderId="15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54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5" fillId="4" borderId="204" xfId="0" applyFont="1" applyFill="1" applyBorder="1" applyAlignment="1">
      <alignment horizontal="center" vertical="center" wrapText="1"/>
    </xf>
    <xf numFmtId="0" fontId="45" fillId="4" borderId="205" xfId="0" applyFont="1" applyFill="1" applyBorder="1" applyAlignment="1">
      <alignment horizontal="center" vertical="center" wrapText="1"/>
    </xf>
    <xf numFmtId="0" fontId="45" fillId="4" borderId="206" xfId="0" applyFont="1" applyFill="1" applyBorder="1" applyAlignment="1">
      <alignment horizontal="center" vertical="center" wrapText="1"/>
    </xf>
    <xf numFmtId="3" fontId="52" fillId="0" borderId="126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27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44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4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145" xfId="0" applyNumberFormat="1" applyFont="1" applyFill="1" applyBorder="1" applyAlignment="1" applyProtection="1">
      <alignment horizontal="center" vertical="center" shrinkToFit="1"/>
      <protection hidden="1"/>
    </xf>
    <xf numFmtId="0" fontId="42" fillId="4" borderId="34" xfId="0" applyFont="1" applyFill="1" applyBorder="1" applyAlignment="1" applyProtection="1">
      <alignment horizontal="left" vertical="top" wrapText="1" shrinkToFit="1"/>
      <protection locked="0"/>
    </xf>
    <xf numFmtId="0" fontId="42" fillId="4" borderId="35" xfId="0" applyFont="1" applyFill="1" applyBorder="1" applyAlignment="1" applyProtection="1">
      <alignment horizontal="left" vertical="top" wrapText="1" shrinkToFit="1"/>
      <protection locked="0"/>
    </xf>
    <xf numFmtId="0" fontId="42" fillId="4" borderId="36" xfId="0" applyFont="1" applyFill="1" applyBorder="1" applyAlignment="1" applyProtection="1">
      <alignment horizontal="left" vertical="top" wrapText="1" shrinkToFit="1"/>
      <protection locked="0"/>
    </xf>
    <xf numFmtId="0" fontId="42" fillId="4" borderId="37" xfId="0" applyFont="1" applyFill="1" applyBorder="1" applyAlignment="1" applyProtection="1">
      <alignment horizontal="left" vertical="top" wrapText="1" shrinkToFit="1"/>
      <protection locked="0"/>
    </xf>
    <xf numFmtId="0" fontId="42" fillId="4" borderId="0" xfId="0" applyFont="1" applyFill="1" applyBorder="1" applyAlignment="1" applyProtection="1">
      <alignment horizontal="left" vertical="top" wrapText="1" shrinkToFit="1"/>
      <protection locked="0"/>
    </xf>
    <xf numFmtId="0" fontId="42" fillId="4" borderId="38" xfId="0" applyFont="1" applyFill="1" applyBorder="1" applyAlignment="1" applyProtection="1">
      <alignment horizontal="left" vertical="top" wrapText="1" shrinkToFit="1"/>
      <protection locked="0"/>
    </xf>
    <xf numFmtId="0" fontId="42" fillId="4" borderId="39" xfId="0" applyFont="1" applyFill="1" applyBorder="1" applyAlignment="1" applyProtection="1">
      <alignment horizontal="left" vertical="top" wrapText="1" shrinkToFit="1"/>
      <protection locked="0"/>
    </xf>
    <xf numFmtId="0" fontId="42" fillId="4" borderId="40" xfId="0" applyFont="1" applyFill="1" applyBorder="1" applyAlignment="1" applyProtection="1">
      <alignment horizontal="left" vertical="top" wrapText="1" shrinkToFit="1"/>
      <protection locked="0"/>
    </xf>
    <xf numFmtId="0" fontId="42" fillId="4" borderId="41" xfId="0" applyFont="1" applyFill="1" applyBorder="1" applyAlignment="1" applyProtection="1">
      <alignment horizontal="left" vertical="top" wrapText="1" shrinkToFit="1"/>
      <protection locked="0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3" fontId="52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52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45" fillId="4" borderId="117" xfId="0" applyFont="1" applyFill="1" applyBorder="1" applyAlignment="1">
      <alignment horizontal="center" vertical="center"/>
    </xf>
    <xf numFmtId="0" fontId="45" fillId="4" borderId="118" xfId="0" applyFont="1" applyFill="1" applyBorder="1" applyAlignment="1">
      <alignment horizontal="center" vertical="center"/>
    </xf>
    <xf numFmtId="0" fontId="45" fillId="4" borderId="1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5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3" fontId="52" fillId="0" borderId="81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32" xfId="0" applyFont="1" applyFill="1" applyBorder="1" applyAlignment="1">
      <alignment horizontal="left" vertical="center" wrapText="1" indent="3"/>
    </xf>
    <xf numFmtId="0" fontId="40" fillId="0" borderId="47" xfId="0" applyFont="1" applyFill="1" applyBorder="1" applyAlignment="1">
      <alignment horizontal="left" vertical="center" wrapText="1" indent="3"/>
    </xf>
    <xf numFmtId="0" fontId="40" fillId="0" borderId="153" xfId="0" applyFont="1" applyFill="1" applyBorder="1" applyAlignment="1">
      <alignment horizontal="left" vertical="center" wrapText="1" indent="3"/>
    </xf>
    <xf numFmtId="0" fontId="40" fillId="0" borderId="154" xfId="0" applyFont="1" applyFill="1" applyBorder="1" applyAlignment="1">
      <alignment horizontal="left" vertical="center" wrapText="1" indent="3"/>
    </xf>
    <xf numFmtId="0" fontId="53" fillId="0" borderId="17" xfId="0" applyFont="1" applyFill="1" applyBorder="1" applyAlignment="1">
      <alignment horizontal="left" vertical="center" wrapText="1"/>
    </xf>
    <xf numFmtId="0" fontId="53" fillId="0" borderId="7" xfId="0" applyFont="1" applyFill="1" applyBorder="1" applyAlignment="1">
      <alignment horizontal="left" vertical="center" wrapText="1"/>
    </xf>
    <xf numFmtId="0" fontId="53" fillId="0" borderId="167" xfId="0" applyFont="1" applyFill="1" applyBorder="1" applyAlignment="1">
      <alignment horizontal="left" vertical="center" wrapText="1"/>
    </xf>
    <xf numFmtId="0" fontId="53" fillId="0" borderId="228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60" xfId="0" applyFont="1" applyFill="1" applyBorder="1" applyAlignment="1">
      <alignment horizontal="left" vertical="center" wrapText="1"/>
    </xf>
    <xf numFmtId="0" fontId="56" fillId="0" borderId="170" xfId="0" applyFont="1" applyBorder="1" applyAlignment="1" applyProtection="1">
      <alignment horizontal="center" vertical="center" wrapText="1"/>
      <protection hidden="1"/>
    </xf>
    <xf numFmtId="0" fontId="56" fillId="0" borderId="171" xfId="0" applyFont="1" applyBorder="1" applyAlignment="1" applyProtection="1">
      <alignment horizontal="center" vertical="center" wrapText="1"/>
      <protection hidden="1"/>
    </xf>
    <xf numFmtId="0" fontId="56" fillId="0" borderId="172" xfId="0" applyFont="1" applyBorder="1" applyAlignment="1" applyProtection="1">
      <alignment horizontal="center" vertical="center" wrapText="1"/>
      <protection hidden="1"/>
    </xf>
    <xf numFmtId="0" fontId="56" fillId="0" borderId="173" xfId="0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56" fillId="0" borderId="174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69" fillId="4" borderId="204" xfId="0" applyFont="1" applyFill="1" applyBorder="1" applyAlignment="1">
      <alignment horizontal="center" vertical="center" wrapText="1"/>
    </xf>
    <xf numFmtId="0" fontId="69" fillId="4" borderId="205" xfId="0" applyFont="1" applyFill="1" applyBorder="1" applyAlignment="1">
      <alignment horizontal="center" vertical="center" wrapText="1"/>
    </xf>
    <xf numFmtId="0" fontId="69" fillId="4" borderId="206" xfId="0" applyFont="1" applyFill="1" applyBorder="1" applyAlignment="1">
      <alignment horizontal="center" vertical="center" wrapText="1"/>
    </xf>
    <xf numFmtId="3" fontId="52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81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80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79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210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97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211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13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212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213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89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88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209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6" xfId="0" applyFont="1" applyFill="1" applyBorder="1" applyAlignment="1" applyProtection="1">
      <alignment horizontal="center" vertical="center" wrapText="1"/>
      <protection hidden="1"/>
    </xf>
    <xf numFmtId="0" fontId="56" fillId="0" borderId="7" xfId="0" applyFont="1" applyFill="1" applyBorder="1" applyAlignment="1" applyProtection="1">
      <alignment horizontal="center" vertical="center" wrapText="1"/>
      <protection hidden="1"/>
    </xf>
    <xf numFmtId="0" fontId="65" fillId="0" borderId="8" xfId="0" applyFont="1" applyFill="1" applyBorder="1" applyAlignment="1" applyProtection="1">
      <alignment horizontal="center" vertical="center" wrapText="1"/>
      <protection hidden="1"/>
    </xf>
    <xf numFmtId="0" fontId="65" fillId="0" borderId="9" xfId="0" applyFont="1" applyFill="1" applyBorder="1" applyAlignment="1" applyProtection="1">
      <alignment horizontal="center" vertical="center" wrapText="1"/>
      <protection hidden="1"/>
    </xf>
    <xf numFmtId="0" fontId="56" fillId="0" borderId="151" xfId="0" applyFont="1" applyFill="1" applyBorder="1" applyAlignment="1" applyProtection="1">
      <alignment horizontal="center" vertical="center" wrapText="1"/>
      <protection hidden="1"/>
    </xf>
    <xf numFmtId="0" fontId="56" fillId="0" borderId="77" xfId="0" applyFont="1" applyFill="1" applyBorder="1" applyAlignment="1" applyProtection="1">
      <alignment horizontal="center" vertical="center" wrapText="1"/>
      <protection hidden="1"/>
    </xf>
    <xf numFmtId="0" fontId="56" fillId="0" borderId="70" xfId="0" applyFont="1" applyFill="1" applyBorder="1" applyAlignment="1" applyProtection="1">
      <alignment horizontal="center" vertical="center" wrapText="1"/>
      <protection hidden="1"/>
    </xf>
    <xf numFmtId="0" fontId="56" fillId="0" borderId="207" xfId="0" applyFont="1" applyFill="1" applyBorder="1" applyAlignment="1" applyProtection="1">
      <alignment horizontal="center" vertical="center" wrapText="1"/>
      <protection hidden="1"/>
    </xf>
    <xf numFmtId="0" fontId="56" fillId="0" borderId="208" xfId="0" applyFont="1" applyFill="1" applyBorder="1" applyAlignment="1" applyProtection="1">
      <alignment horizontal="center" vertical="center" wrapText="1"/>
      <protection hidden="1"/>
    </xf>
    <xf numFmtId="3" fontId="52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33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107" xfId="0" applyNumberFormat="1" applyFont="1" applyFill="1" applyBorder="1" applyAlignment="1" applyProtection="1">
      <alignment horizontal="center" vertical="center" wrapText="1"/>
      <protection locked="0"/>
    </xf>
    <xf numFmtId="3" fontId="52" fillId="4" borderId="203" xfId="0" applyNumberFormat="1" applyFont="1" applyFill="1" applyBorder="1" applyAlignment="1" applyProtection="1">
      <alignment horizontal="center" vertical="center" wrapText="1"/>
      <protection locked="0"/>
    </xf>
    <xf numFmtId="0" fontId="42" fillId="4" borderId="34" xfId="0" applyFont="1" applyFill="1" applyBorder="1" applyAlignment="1" applyProtection="1">
      <alignment horizontal="left" vertical="top" wrapText="1"/>
      <protection locked="0"/>
    </xf>
    <xf numFmtId="0" fontId="42" fillId="4" borderId="35" xfId="0" applyFont="1" applyFill="1" applyBorder="1" applyAlignment="1" applyProtection="1">
      <alignment horizontal="left" vertical="top" wrapText="1"/>
      <protection locked="0"/>
    </xf>
    <xf numFmtId="0" fontId="42" fillId="4" borderId="36" xfId="0" applyFont="1" applyFill="1" applyBorder="1" applyAlignment="1" applyProtection="1">
      <alignment horizontal="left" vertical="top" wrapText="1"/>
      <protection locked="0"/>
    </xf>
    <xf numFmtId="0" fontId="42" fillId="4" borderId="37" xfId="0" applyFont="1" applyFill="1" applyBorder="1" applyAlignment="1" applyProtection="1">
      <alignment horizontal="left" vertical="top" wrapText="1"/>
      <protection locked="0"/>
    </xf>
    <xf numFmtId="0" fontId="42" fillId="4" borderId="0" xfId="0" applyFont="1" applyFill="1" applyBorder="1" applyAlignment="1" applyProtection="1">
      <alignment horizontal="left" vertical="top" wrapText="1"/>
      <protection locked="0"/>
    </xf>
    <xf numFmtId="0" fontId="42" fillId="4" borderId="38" xfId="0" applyFont="1" applyFill="1" applyBorder="1" applyAlignment="1" applyProtection="1">
      <alignment horizontal="left" vertical="top" wrapText="1"/>
      <protection locked="0"/>
    </xf>
    <xf numFmtId="0" fontId="42" fillId="4" borderId="39" xfId="0" applyFont="1" applyFill="1" applyBorder="1" applyAlignment="1" applyProtection="1">
      <alignment horizontal="left" vertical="top" wrapText="1"/>
      <protection locked="0"/>
    </xf>
    <xf numFmtId="0" fontId="42" fillId="4" borderId="40" xfId="0" applyFont="1" applyFill="1" applyBorder="1" applyAlignment="1" applyProtection="1">
      <alignment horizontal="left" vertical="top" wrapText="1"/>
      <protection locked="0"/>
    </xf>
    <xf numFmtId="0" fontId="42" fillId="4" borderId="41" xfId="0" applyFont="1" applyFill="1" applyBorder="1" applyAlignment="1" applyProtection="1">
      <alignment horizontal="left" vertical="top" wrapText="1"/>
      <protection locked="0"/>
    </xf>
    <xf numFmtId="3" fontId="52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6" xfId="0" applyFont="1" applyFill="1" applyBorder="1" applyAlignment="1" applyProtection="1">
      <alignment horizontal="center" wrapText="1"/>
      <protection hidden="1"/>
    </xf>
    <xf numFmtId="0" fontId="56" fillId="0" borderId="152" xfId="0" applyFont="1" applyFill="1" applyBorder="1" applyAlignment="1" applyProtection="1">
      <alignment horizontal="center" wrapText="1"/>
      <protection hidden="1"/>
    </xf>
    <xf numFmtId="0" fontId="56" fillId="0" borderId="7" xfId="0" applyFont="1" applyFill="1" applyBorder="1" applyAlignment="1" applyProtection="1">
      <alignment horizontal="center" wrapText="1"/>
      <protection hidden="1"/>
    </xf>
    <xf numFmtId="0" fontId="65" fillId="0" borderId="177" xfId="0" applyFont="1" applyFill="1" applyBorder="1" applyAlignment="1" applyProtection="1">
      <alignment horizontal="center" vertical="center" wrapText="1"/>
      <protection hidden="1"/>
    </xf>
    <xf numFmtId="0" fontId="65" fillId="0" borderId="19" xfId="0" applyFont="1" applyFill="1" applyBorder="1" applyAlignment="1" applyProtection="1">
      <alignment horizontal="center" vertical="center" wrapText="1"/>
      <protection hidden="1"/>
    </xf>
    <xf numFmtId="0" fontId="65" fillId="0" borderId="219" xfId="0" applyFont="1" applyFill="1" applyBorder="1" applyAlignment="1" applyProtection="1">
      <alignment horizontal="center" vertical="center" wrapText="1"/>
      <protection hidden="1"/>
    </xf>
    <xf numFmtId="0" fontId="65" fillId="0" borderId="220" xfId="0" applyFont="1" applyFill="1" applyBorder="1" applyAlignment="1" applyProtection="1">
      <alignment horizontal="center" vertical="center" wrapText="1"/>
      <protection hidden="1"/>
    </xf>
    <xf numFmtId="0" fontId="56" fillId="0" borderId="214" xfId="0" applyFont="1" applyFill="1" applyBorder="1" applyAlignment="1" applyProtection="1">
      <alignment horizontal="center" vertical="center" wrapText="1"/>
      <protection hidden="1"/>
    </xf>
    <xf numFmtId="0" fontId="56" fillId="0" borderId="215" xfId="0" applyFont="1" applyFill="1" applyBorder="1" applyAlignment="1" applyProtection="1">
      <alignment horizontal="center" vertical="center" wrapText="1"/>
      <protection hidden="1"/>
    </xf>
    <xf numFmtId="0" fontId="56" fillId="0" borderId="216" xfId="0" applyFont="1" applyFill="1" applyBorder="1" applyAlignment="1" applyProtection="1">
      <alignment horizontal="center" vertical="center" wrapText="1"/>
      <protection hidden="1"/>
    </xf>
    <xf numFmtId="0" fontId="56" fillId="0" borderId="217" xfId="0" applyFont="1" applyFill="1" applyBorder="1" applyAlignment="1" applyProtection="1">
      <alignment horizontal="center" vertical="center" wrapText="1"/>
      <protection hidden="1"/>
    </xf>
    <xf numFmtId="0" fontId="56" fillId="0" borderId="218" xfId="0" applyFont="1" applyFill="1" applyBorder="1" applyAlignment="1" applyProtection="1">
      <alignment horizontal="center" vertical="center" wrapText="1"/>
      <protection hidden="1"/>
    </xf>
    <xf numFmtId="3" fontId="52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102" xfId="0" applyNumberFormat="1" applyFont="1" applyFill="1" applyBorder="1" applyAlignment="1" applyProtection="1">
      <alignment horizontal="center" vertical="center" wrapText="1"/>
      <protection hidden="1"/>
    </xf>
    <xf numFmtId="3" fontId="52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117" xfId="0" applyFont="1" applyFill="1" applyBorder="1" applyAlignment="1">
      <alignment horizontal="center" vertical="center" wrapText="1"/>
    </xf>
    <xf numFmtId="0" fontId="45" fillId="4" borderId="118" xfId="0" applyFont="1" applyFill="1" applyBorder="1" applyAlignment="1">
      <alignment horizontal="center" vertical="center" wrapText="1"/>
    </xf>
    <xf numFmtId="0" fontId="45" fillId="4" borderId="11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94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42" fillId="0" borderId="32" xfId="0" applyFont="1" applyBorder="1" applyAlignment="1">
      <alignment horizontal="left" vertical="center" wrapText="1"/>
    </xf>
    <xf numFmtId="0" fontId="42" fillId="0" borderId="81" xfId="0" applyFont="1" applyBorder="1" applyAlignment="1">
      <alignment horizontal="left" vertical="center" wrapText="1"/>
    </xf>
    <xf numFmtId="0" fontId="52" fillId="0" borderId="67" xfId="0" applyFont="1" applyBorder="1" applyAlignment="1">
      <alignment horizontal="left" vertical="center" wrapText="1"/>
    </xf>
    <xf numFmtId="0" fontId="52" fillId="0" borderId="102" xfId="0" applyFont="1" applyBorder="1" applyAlignment="1">
      <alignment horizontal="left" vertical="center" wrapText="1"/>
    </xf>
    <xf numFmtId="0" fontId="39" fillId="4" borderId="34" xfId="0" applyFont="1" applyFill="1" applyBorder="1" applyAlignment="1" applyProtection="1">
      <alignment horizontal="left" vertical="top" wrapText="1"/>
      <protection locked="0"/>
    </xf>
    <xf numFmtId="0" fontId="39" fillId="4" borderId="35" xfId="0" applyFont="1" applyFill="1" applyBorder="1" applyAlignment="1" applyProtection="1">
      <alignment horizontal="left" vertical="top" wrapText="1"/>
      <protection locked="0"/>
    </xf>
    <xf numFmtId="0" fontId="39" fillId="4" borderId="36" xfId="0" applyFont="1" applyFill="1" applyBorder="1" applyAlignment="1" applyProtection="1">
      <alignment horizontal="left" vertical="top" wrapText="1"/>
      <protection locked="0"/>
    </xf>
    <xf numFmtId="0" fontId="39" fillId="4" borderId="37" xfId="0" applyFont="1" applyFill="1" applyBorder="1" applyAlignment="1" applyProtection="1">
      <alignment horizontal="left" vertical="top" wrapText="1"/>
      <protection locked="0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0" fontId="39" fillId="4" borderId="38" xfId="0" applyFont="1" applyFill="1" applyBorder="1" applyAlignment="1" applyProtection="1">
      <alignment horizontal="left" vertical="top" wrapText="1"/>
      <protection locked="0"/>
    </xf>
    <xf numFmtId="0" fontId="39" fillId="4" borderId="39" xfId="0" applyFont="1" applyFill="1" applyBorder="1" applyAlignment="1" applyProtection="1">
      <alignment horizontal="left" vertical="top" wrapText="1"/>
      <protection locked="0"/>
    </xf>
    <xf numFmtId="0" fontId="39" fillId="4" borderId="40" xfId="0" applyFont="1" applyFill="1" applyBorder="1" applyAlignment="1" applyProtection="1">
      <alignment horizontal="left" vertical="top" wrapText="1"/>
      <protection locked="0"/>
    </xf>
    <xf numFmtId="0" fontId="39" fillId="4" borderId="41" xfId="0" applyFont="1" applyFill="1" applyBorder="1" applyAlignment="1" applyProtection="1">
      <alignment horizontal="left" vertical="top" wrapText="1"/>
      <protection locked="0"/>
    </xf>
    <xf numFmtId="0" fontId="53" fillId="0" borderId="17" xfId="0" applyFont="1" applyBorder="1" applyAlignment="1" applyProtection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82" xfId="0" applyFont="1" applyBorder="1" applyAlignment="1">
      <alignment horizontal="center" vertical="center" wrapText="1"/>
    </xf>
    <xf numFmtId="0" fontId="53" fillId="0" borderId="195" xfId="0" applyFont="1" applyBorder="1" applyAlignment="1">
      <alignment horizontal="center" vertical="center" wrapText="1"/>
    </xf>
    <xf numFmtId="0" fontId="53" fillId="0" borderId="196" xfId="0" applyFont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left" vertical="center" wrapText="1"/>
    </xf>
    <xf numFmtId="0" fontId="42" fillId="0" borderId="145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 indent="1"/>
      <protection hidden="1"/>
    </xf>
    <xf numFmtId="0" fontId="69" fillId="4" borderId="121" xfId="0" applyFont="1" applyFill="1" applyBorder="1" applyAlignment="1">
      <alignment horizontal="center" vertical="center" wrapText="1"/>
    </xf>
    <xf numFmtId="0" fontId="69" fillId="4" borderId="120" xfId="0" applyFont="1" applyFill="1" applyBorder="1" applyAlignment="1">
      <alignment horizontal="center" vertical="center" wrapText="1"/>
    </xf>
    <xf numFmtId="0" fontId="69" fillId="4" borderId="122" xfId="0" applyFont="1" applyFill="1" applyBorder="1" applyAlignment="1">
      <alignment horizontal="center" vertical="center" wrapText="1"/>
    </xf>
    <xf numFmtId="0" fontId="69" fillId="4" borderId="123" xfId="0" applyFont="1" applyFill="1" applyBorder="1" applyAlignment="1">
      <alignment horizontal="center" vertical="center" wrapText="1"/>
    </xf>
    <xf numFmtId="0" fontId="69" fillId="4" borderId="124" xfId="0" applyFont="1" applyFill="1" applyBorder="1" applyAlignment="1">
      <alignment horizontal="center" vertical="center" wrapText="1"/>
    </xf>
    <xf numFmtId="0" fontId="69" fillId="4" borderId="125" xfId="0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center" vertical="center"/>
    </xf>
    <xf numFmtId="0" fontId="53" fillId="0" borderId="17" xfId="0" applyFont="1" applyBorder="1" applyAlignment="1" applyProtection="1">
      <alignment horizontal="center" vertical="center"/>
    </xf>
    <xf numFmtId="0" fontId="53" fillId="0" borderId="108" xfId="0" applyFont="1" applyBorder="1" applyAlignment="1" applyProtection="1">
      <alignment horizontal="center" vertical="center" wrapText="1"/>
    </xf>
    <xf numFmtId="0" fontId="53" fillId="0" borderId="109" xfId="0" applyFont="1" applyBorder="1" applyAlignment="1" applyProtection="1">
      <alignment horizontal="center" vertical="center" wrapText="1"/>
    </xf>
    <xf numFmtId="0" fontId="53" fillId="0" borderId="72" xfId="0" applyFont="1" applyBorder="1" applyAlignment="1" applyProtection="1">
      <alignment horizontal="center" vertical="center" wrapText="1"/>
    </xf>
    <xf numFmtId="0" fontId="53" fillId="0" borderId="61" xfId="0" applyFont="1" applyBorder="1" applyAlignment="1" applyProtection="1">
      <alignment horizontal="center" vertical="center" wrapText="1"/>
    </xf>
    <xf numFmtId="0" fontId="53" fillId="0" borderId="19" xfId="0" applyFont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center" vertical="center" wrapText="1"/>
    </xf>
    <xf numFmtId="0" fontId="56" fillId="0" borderId="10" xfId="0" applyFont="1" applyBorder="1" applyAlignment="1" applyProtection="1">
      <alignment horizontal="left" vertical="center"/>
    </xf>
    <xf numFmtId="0" fontId="53" fillId="0" borderId="32" xfId="0" applyFont="1" applyBorder="1" applyAlignment="1" applyProtection="1">
      <alignment horizontal="left" vertical="center" indent="2"/>
    </xf>
    <xf numFmtId="0" fontId="47" fillId="4" borderId="32" xfId="0" applyFont="1" applyFill="1" applyBorder="1" applyAlignment="1" applyProtection="1">
      <alignment horizontal="left" vertical="center" shrinkToFit="1"/>
      <protection locked="0"/>
    </xf>
    <xf numFmtId="0" fontId="47" fillId="4" borderId="67" xfId="0" applyFont="1" applyFill="1" applyBorder="1" applyAlignment="1" applyProtection="1">
      <alignment horizontal="left" vertical="center" shrinkToFit="1"/>
      <protection locked="0"/>
    </xf>
    <xf numFmtId="0" fontId="52" fillId="0" borderId="31" xfId="0" applyFont="1" applyFill="1" applyBorder="1" applyAlignment="1" applyProtection="1">
      <alignment horizontal="center" vertical="center"/>
    </xf>
    <xf numFmtId="0" fontId="52" fillId="0" borderId="32" xfId="0" applyFont="1" applyFill="1" applyBorder="1" applyAlignment="1" applyProtection="1">
      <alignment horizontal="center" vertical="center"/>
    </xf>
    <xf numFmtId="0" fontId="51" fillId="0" borderId="7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3"/>
    <cellStyle name="Título 5" xfId="42"/>
    <cellStyle name="Total" xfId="17" builtinId="25" customBuiltin="1"/>
  </cellStyles>
  <dxfs count="9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  <border>
        <left/>
        <right/>
        <top/>
        <bottom/>
      </border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15</xdr:row>
      <xdr:rowOff>9525</xdr:rowOff>
    </xdr:from>
    <xdr:to>
      <xdr:col>18</xdr:col>
      <xdr:colOff>400050</xdr:colOff>
      <xdr:row>27</xdr:row>
      <xdr:rowOff>0</xdr:rowOff>
    </xdr:to>
    <xdr:sp macro="" textlink="">
      <xdr:nvSpPr>
        <xdr:cNvPr id="3" name="Cerrar llave 3"/>
        <xdr:cNvSpPr/>
      </xdr:nvSpPr>
      <xdr:spPr>
        <a:xfrm>
          <a:off x="8639175" y="4276725"/>
          <a:ext cx="323850" cy="3695700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C000"/>
  </sheetPr>
  <dimension ref="A1:F488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11.42578125" style="6"/>
    <col min="2" max="2" width="50" style="6" bestFit="1" customWidth="1"/>
    <col min="3" max="3" width="11.42578125" style="6"/>
    <col min="4" max="4" width="11.42578125" style="13"/>
    <col min="5" max="5" width="50" style="6" bestFit="1" customWidth="1"/>
    <col min="6" max="16384" width="11.42578125" style="6"/>
  </cols>
  <sheetData>
    <row r="1" spans="1:6" x14ac:dyDescent="0.25">
      <c r="A1" s="6" t="s">
        <v>876</v>
      </c>
      <c r="B1" s="6" t="s">
        <v>875</v>
      </c>
      <c r="E1" s="6" t="s">
        <v>875</v>
      </c>
      <c r="F1" s="6" t="s">
        <v>876</v>
      </c>
    </row>
    <row r="2" spans="1:6" x14ac:dyDescent="0.25">
      <c r="A2" s="207" t="s">
        <v>877</v>
      </c>
      <c r="B2" s="207" t="s">
        <v>3933</v>
      </c>
      <c r="E2" s="207" t="s">
        <v>3933</v>
      </c>
      <c r="F2" s="207" t="s">
        <v>877</v>
      </c>
    </row>
    <row r="3" spans="1:6" x14ac:dyDescent="0.25">
      <c r="A3" s="207" t="s">
        <v>878</v>
      </c>
      <c r="B3" s="207" t="s">
        <v>3934</v>
      </c>
      <c r="E3" s="207" t="s">
        <v>3934</v>
      </c>
      <c r="F3" s="207" t="s">
        <v>878</v>
      </c>
    </row>
    <row r="4" spans="1:6" x14ac:dyDescent="0.25">
      <c r="A4" s="207" t="s">
        <v>879</v>
      </c>
      <c r="B4" s="207" t="s">
        <v>3935</v>
      </c>
      <c r="E4" s="207" t="s">
        <v>3935</v>
      </c>
      <c r="F4" s="207" t="s">
        <v>879</v>
      </c>
    </row>
    <row r="5" spans="1:6" x14ac:dyDescent="0.25">
      <c r="A5" s="207" t="s">
        <v>880</v>
      </c>
      <c r="B5" s="207" t="s">
        <v>3936</v>
      </c>
      <c r="E5" s="207" t="s">
        <v>3936</v>
      </c>
      <c r="F5" s="207" t="s">
        <v>880</v>
      </c>
    </row>
    <row r="6" spans="1:6" x14ac:dyDescent="0.25">
      <c r="A6" s="207" t="s">
        <v>881</v>
      </c>
      <c r="B6" s="207" t="s">
        <v>3937</v>
      </c>
      <c r="E6" s="207" t="s">
        <v>3937</v>
      </c>
      <c r="F6" s="207" t="s">
        <v>881</v>
      </c>
    </row>
    <row r="7" spans="1:6" x14ac:dyDescent="0.25">
      <c r="A7" s="207" t="s">
        <v>882</v>
      </c>
      <c r="B7" s="207" t="s">
        <v>3938</v>
      </c>
      <c r="E7" s="207" t="s">
        <v>3938</v>
      </c>
      <c r="F7" s="207" t="s">
        <v>882</v>
      </c>
    </row>
    <row r="8" spans="1:6" x14ac:dyDescent="0.25">
      <c r="A8" s="207" t="s">
        <v>883</v>
      </c>
      <c r="B8" s="207" t="s">
        <v>3939</v>
      </c>
      <c r="E8" s="207" t="s">
        <v>3939</v>
      </c>
      <c r="F8" s="207" t="s">
        <v>883</v>
      </c>
    </row>
    <row r="9" spans="1:6" x14ac:dyDescent="0.25">
      <c r="A9" s="207" t="s">
        <v>884</v>
      </c>
      <c r="B9" s="207" t="s">
        <v>3940</v>
      </c>
      <c r="E9" s="207" t="s">
        <v>3940</v>
      </c>
      <c r="F9" s="207" t="s">
        <v>884</v>
      </c>
    </row>
    <row r="10" spans="1:6" x14ac:dyDescent="0.25">
      <c r="A10" s="207" t="s">
        <v>885</v>
      </c>
      <c r="B10" s="207" t="s">
        <v>3941</v>
      </c>
      <c r="E10" s="207" t="s">
        <v>3941</v>
      </c>
      <c r="F10" s="207" t="s">
        <v>885</v>
      </c>
    </row>
    <row r="11" spans="1:6" x14ac:dyDescent="0.25">
      <c r="A11" s="207" t="s">
        <v>886</v>
      </c>
      <c r="B11" s="207" t="s">
        <v>3942</v>
      </c>
      <c r="E11" s="207" t="s">
        <v>3942</v>
      </c>
      <c r="F11" s="207" t="s">
        <v>886</v>
      </c>
    </row>
    <row r="12" spans="1:6" x14ac:dyDescent="0.25">
      <c r="A12" s="207" t="s">
        <v>887</v>
      </c>
      <c r="B12" s="207" t="s">
        <v>3943</v>
      </c>
      <c r="E12" s="207" t="s">
        <v>3943</v>
      </c>
      <c r="F12" s="207" t="s">
        <v>887</v>
      </c>
    </row>
    <row r="13" spans="1:6" x14ac:dyDescent="0.25">
      <c r="A13" s="207" t="s">
        <v>888</v>
      </c>
      <c r="B13" s="207" t="s">
        <v>3944</v>
      </c>
      <c r="E13" s="207" t="s">
        <v>3944</v>
      </c>
      <c r="F13" s="207" t="s">
        <v>888</v>
      </c>
    </row>
    <row r="14" spans="1:6" x14ac:dyDescent="0.25">
      <c r="A14" s="207" t="s">
        <v>889</v>
      </c>
      <c r="B14" s="207" t="s">
        <v>3945</v>
      </c>
      <c r="E14" s="207" t="s">
        <v>3945</v>
      </c>
      <c r="F14" s="207" t="s">
        <v>889</v>
      </c>
    </row>
    <row r="15" spans="1:6" x14ac:dyDescent="0.25">
      <c r="A15" s="207" t="s">
        <v>890</v>
      </c>
      <c r="B15" s="207" t="s">
        <v>3946</v>
      </c>
      <c r="E15" s="207" t="s">
        <v>3946</v>
      </c>
      <c r="F15" s="207" t="s">
        <v>890</v>
      </c>
    </row>
    <row r="16" spans="1:6" x14ac:dyDescent="0.25">
      <c r="A16" s="207" t="s">
        <v>891</v>
      </c>
      <c r="B16" s="207" t="s">
        <v>3947</v>
      </c>
      <c r="E16" s="207" t="s">
        <v>3947</v>
      </c>
      <c r="F16" s="207" t="s">
        <v>891</v>
      </c>
    </row>
    <row r="17" spans="1:6" x14ac:dyDescent="0.25">
      <c r="A17" s="207" t="s">
        <v>892</v>
      </c>
      <c r="B17" s="207" t="s">
        <v>3948</v>
      </c>
      <c r="E17" s="207" t="s">
        <v>3948</v>
      </c>
      <c r="F17" s="207" t="s">
        <v>892</v>
      </c>
    </row>
    <row r="18" spans="1:6" x14ac:dyDescent="0.25">
      <c r="A18" s="207" t="s">
        <v>893</v>
      </c>
      <c r="B18" s="207" t="s">
        <v>3949</v>
      </c>
      <c r="E18" s="207" t="s">
        <v>3949</v>
      </c>
      <c r="F18" s="207" t="s">
        <v>893</v>
      </c>
    </row>
    <row r="19" spans="1:6" x14ac:dyDescent="0.25">
      <c r="A19" s="207" t="s">
        <v>894</v>
      </c>
      <c r="B19" s="207" t="s">
        <v>3950</v>
      </c>
      <c r="E19" s="207" t="s">
        <v>3950</v>
      </c>
      <c r="F19" s="207" t="s">
        <v>894</v>
      </c>
    </row>
    <row r="20" spans="1:6" x14ac:dyDescent="0.25">
      <c r="A20" s="207" t="s">
        <v>895</v>
      </c>
      <c r="B20" s="207" t="s">
        <v>3951</v>
      </c>
      <c r="E20" s="207" t="s">
        <v>3951</v>
      </c>
      <c r="F20" s="207" t="s">
        <v>895</v>
      </c>
    </row>
    <row r="21" spans="1:6" x14ac:dyDescent="0.25">
      <c r="A21" s="207" t="s">
        <v>896</v>
      </c>
      <c r="B21" s="207" t="s">
        <v>3952</v>
      </c>
      <c r="E21" s="207" t="s">
        <v>3952</v>
      </c>
      <c r="F21" s="207" t="s">
        <v>896</v>
      </c>
    </row>
    <row r="22" spans="1:6" x14ac:dyDescent="0.25">
      <c r="A22" s="207" t="s">
        <v>897</v>
      </c>
      <c r="B22" s="207" t="s">
        <v>3953</v>
      </c>
      <c r="E22" s="207" t="s">
        <v>3953</v>
      </c>
      <c r="F22" s="207" t="s">
        <v>897</v>
      </c>
    </row>
    <row r="23" spans="1:6" x14ac:dyDescent="0.25">
      <c r="A23" s="207" t="s">
        <v>898</v>
      </c>
      <c r="B23" s="207" t="s">
        <v>3954</v>
      </c>
      <c r="E23" s="207" t="s">
        <v>3954</v>
      </c>
      <c r="F23" s="207" t="s">
        <v>898</v>
      </c>
    </row>
    <row r="24" spans="1:6" x14ac:dyDescent="0.25">
      <c r="A24" s="207" t="s">
        <v>899</v>
      </c>
      <c r="B24" s="207" t="s">
        <v>3955</v>
      </c>
      <c r="E24" s="207" t="s">
        <v>3955</v>
      </c>
      <c r="F24" s="207" t="s">
        <v>899</v>
      </c>
    </row>
    <row r="25" spans="1:6" x14ac:dyDescent="0.25">
      <c r="A25" s="207" t="s">
        <v>900</v>
      </c>
      <c r="B25" s="207" t="s">
        <v>3956</v>
      </c>
      <c r="E25" s="207" t="s">
        <v>3956</v>
      </c>
      <c r="F25" s="207" t="s">
        <v>900</v>
      </c>
    </row>
    <row r="26" spans="1:6" x14ac:dyDescent="0.25">
      <c r="A26" s="207" t="s">
        <v>901</v>
      </c>
      <c r="B26" s="207" t="s">
        <v>3957</v>
      </c>
      <c r="E26" s="207" t="s">
        <v>3957</v>
      </c>
      <c r="F26" s="207" t="s">
        <v>901</v>
      </c>
    </row>
    <row r="27" spans="1:6" x14ac:dyDescent="0.25">
      <c r="A27" s="207" t="s">
        <v>902</v>
      </c>
      <c r="B27" s="207" t="s">
        <v>3958</v>
      </c>
      <c r="E27" s="207" t="s">
        <v>3958</v>
      </c>
      <c r="F27" s="207" t="s">
        <v>902</v>
      </c>
    </row>
    <row r="28" spans="1:6" x14ac:dyDescent="0.25">
      <c r="A28" s="207" t="s">
        <v>903</v>
      </c>
      <c r="B28" s="207" t="s">
        <v>3959</v>
      </c>
      <c r="E28" s="207" t="s">
        <v>3959</v>
      </c>
      <c r="F28" s="207" t="s">
        <v>903</v>
      </c>
    </row>
    <row r="29" spans="1:6" x14ac:dyDescent="0.25">
      <c r="A29" s="207" t="s">
        <v>904</v>
      </c>
      <c r="B29" s="207" t="s">
        <v>3960</v>
      </c>
      <c r="E29" s="207" t="s">
        <v>3960</v>
      </c>
      <c r="F29" s="207" t="s">
        <v>904</v>
      </c>
    </row>
    <row r="30" spans="1:6" x14ac:dyDescent="0.25">
      <c r="A30" s="207" t="s">
        <v>905</v>
      </c>
      <c r="B30" s="207" t="s">
        <v>3961</v>
      </c>
      <c r="E30" s="207" t="s">
        <v>3961</v>
      </c>
      <c r="F30" s="207" t="s">
        <v>905</v>
      </c>
    </row>
    <row r="31" spans="1:6" x14ac:dyDescent="0.25">
      <c r="A31" s="207" t="s">
        <v>906</v>
      </c>
      <c r="B31" s="207" t="s">
        <v>3962</v>
      </c>
      <c r="E31" s="207" t="s">
        <v>3962</v>
      </c>
      <c r="F31" s="207" t="s">
        <v>906</v>
      </c>
    </row>
    <row r="32" spans="1:6" x14ac:dyDescent="0.25">
      <c r="A32" s="207" t="s">
        <v>907</v>
      </c>
      <c r="B32" s="207" t="s">
        <v>3963</v>
      </c>
      <c r="E32" s="207" t="s">
        <v>3963</v>
      </c>
      <c r="F32" s="207" t="s">
        <v>907</v>
      </c>
    </row>
    <row r="33" spans="1:6" x14ac:dyDescent="0.25">
      <c r="A33" s="207" t="s">
        <v>908</v>
      </c>
      <c r="B33" s="207" t="s">
        <v>3964</v>
      </c>
      <c r="E33" s="207" t="s">
        <v>3964</v>
      </c>
      <c r="F33" s="207" t="s">
        <v>908</v>
      </c>
    </row>
    <row r="34" spans="1:6" x14ac:dyDescent="0.25">
      <c r="A34" s="207" t="s">
        <v>909</v>
      </c>
      <c r="B34" s="207" t="s">
        <v>3965</v>
      </c>
      <c r="E34" s="207" t="s">
        <v>3965</v>
      </c>
      <c r="F34" s="207" t="s">
        <v>909</v>
      </c>
    </row>
    <row r="35" spans="1:6" x14ac:dyDescent="0.25">
      <c r="A35" s="207" t="s">
        <v>910</v>
      </c>
      <c r="B35" s="207" t="s">
        <v>3966</v>
      </c>
      <c r="E35" s="207" t="s">
        <v>3966</v>
      </c>
      <c r="F35" s="207" t="s">
        <v>910</v>
      </c>
    </row>
    <row r="36" spans="1:6" x14ac:dyDescent="0.25">
      <c r="A36" s="207" t="s">
        <v>911</v>
      </c>
      <c r="B36" s="207" t="s">
        <v>3967</v>
      </c>
      <c r="E36" s="207" t="s">
        <v>3967</v>
      </c>
      <c r="F36" s="207" t="s">
        <v>911</v>
      </c>
    </row>
    <row r="37" spans="1:6" x14ac:dyDescent="0.25">
      <c r="A37" s="207" t="s">
        <v>912</v>
      </c>
      <c r="B37" s="207" t="s">
        <v>3968</v>
      </c>
      <c r="E37" s="207" t="s">
        <v>3968</v>
      </c>
      <c r="F37" s="207" t="s">
        <v>912</v>
      </c>
    </row>
    <row r="38" spans="1:6" x14ac:dyDescent="0.25">
      <c r="A38" s="207" t="s">
        <v>913</v>
      </c>
      <c r="B38" s="207" t="s">
        <v>3969</v>
      </c>
      <c r="E38" s="207" t="s">
        <v>3969</v>
      </c>
      <c r="F38" s="207" t="s">
        <v>913</v>
      </c>
    </row>
    <row r="39" spans="1:6" x14ac:dyDescent="0.25">
      <c r="A39" s="207" t="s">
        <v>914</v>
      </c>
      <c r="B39" s="207" t="s">
        <v>3970</v>
      </c>
      <c r="E39" s="207" t="s">
        <v>3970</v>
      </c>
      <c r="F39" s="207" t="s">
        <v>914</v>
      </c>
    </row>
    <row r="40" spans="1:6" x14ac:dyDescent="0.25">
      <c r="A40" s="207" t="s">
        <v>915</v>
      </c>
      <c r="B40" s="207" t="s">
        <v>3971</v>
      </c>
      <c r="E40" s="207" t="s">
        <v>3971</v>
      </c>
      <c r="F40" s="207" t="s">
        <v>915</v>
      </c>
    </row>
    <row r="41" spans="1:6" x14ac:dyDescent="0.25">
      <c r="A41" s="207" t="s">
        <v>916</v>
      </c>
      <c r="B41" s="207" t="s">
        <v>3972</v>
      </c>
      <c r="E41" s="207" t="s">
        <v>3972</v>
      </c>
      <c r="F41" s="207" t="s">
        <v>916</v>
      </c>
    </row>
    <row r="42" spans="1:6" x14ac:dyDescent="0.25">
      <c r="A42" s="207" t="s">
        <v>917</v>
      </c>
      <c r="B42" s="207" t="s">
        <v>3973</v>
      </c>
      <c r="E42" s="207" t="s">
        <v>3973</v>
      </c>
      <c r="F42" s="207" t="s">
        <v>917</v>
      </c>
    </row>
    <row r="43" spans="1:6" x14ac:dyDescent="0.25">
      <c r="A43" s="207" t="s">
        <v>918</v>
      </c>
      <c r="B43" s="207" t="s">
        <v>3974</v>
      </c>
      <c r="E43" s="207" t="s">
        <v>3974</v>
      </c>
      <c r="F43" s="207" t="s">
        <v>918</v>
      </c>
    </row>
    <row r="44" spans="1:6" x14ac:dyDescent="0.25">
      <c r="A44" s="207" t="s">
        <v>919</v>
      </c>
      <c r="B44" s="207" t="s">
        <v>3975</v>
      </c>
      <c r="E44" s="207" t="s">
        <v>3975</v>
      </c>
      <c r="F44" s="207" t="s">
        <v>919</v>
      </c>
    </row>
    <row r="45" spans="1:6" x14ac:dyDescent="0.25">
      <c r="A45" s="207" t="s">
        <v>920</v>
      </c>
      <c r="B45" s="207" t="s">
        <v>3976</v>
      </c>
      <c r="E45" s="207" t="s">
        <v>3976</v>
      </c>
      <c r="F45" s="207" t="s">
        <v>920</v>
      </c>
    </row>
    <row r="46" spans="1:6" x14ac:dyDescent="0.25">
      <c r="A46" s="207" t="s">
        <v>921</v>
      </c>
      <c r="B46" s="207" t="s">
        <v>3977</v>
      </c>
      <c r="E46" s="207" t="s">
        <v>3977</v>
      </c>
      <c r="F46" s="207" t="s">
        <v>921</v>
      </c>
    </row>
    <row r="47" spans="1:6" x14ac:dyDescent="0.25">
      <c r="A47" s="207" t="s">
        <v>922</v>
      </c>
      <c r="B47" s="207" t="s">
        <v>3978</v>
      </c>
      <c r="E47" s="207" t="s">
        <v>3978</v>
      </c>
      <c r="F47" s="207" t="s">
        <v>922</v>
      </c>
    </row>
    <row r="48" spans="1:6" x14ac:dyDescent="0.25">
      <c r="A48" s="207" t="s">
        <v>923</v>
      </c>
      <c r="B48" s="207" t="s">
        <v>3979</v>
      </c>
      <c r="E48" s="207" t="s">
        <v>3979</v>
      </c>
      <c r="F48" s="207" t="s">
        <v>923</v>
      </c>
    </row>
    <row r="49" spans="1:6" x14ac:dyDescent="0.25">
      <c r="A49" s="207" t="s">
        <v>924</v>
      </c>
      <c r="B49" s="207" t="s">
        <v>3980</v>
      </c>
      <c r="E49" s="207" t="s">
        <v>3980</v>
      </c>
      <c r="F49" s="207" t="s">
        <v>924</v>
      </c>
    </row>
    <row r="50" spans="1:6" x14ac:dyDescent="0.25">
      <c r="A50" s="207" t="s">
        <v>925</v>
      </c>
      <c r="B50" s="207" t="s">
        <v>3981</v>
      </c>
      <c r="E50" s="207" t="s">
        <v>3981</v>
      </c>
      <c r="F50" s="207" t="s">
        <v>925</v>
      </c>
    </row>
    <row r="51" spans="1:6" x14ac:dyDescent="0.25">
      <c r="A51" s="207" t="s">
        <v>926</v>
      </c>
      <c r="B51" s="207" t="s">
        <v>3982</v>
      </c>
      <c r="E51" s="207" t="s">
        <v>3982</v>
      </c>
      <c r="F51" s="207" t="s">
        <v>926</v>
      </c>
    </row>
    <row r="52" spans="1:6" x14ac:dyDescent="0.25">
      <c r="A52" s="207" t="s">
        <v>927</v>
      </c>
      <c r="B52" s="207" t="s">
        <v>3983</v>
      </c>
      <c r="E52" s="207" t="s">
        <v>3983</v>
      </c>
      <c r="F52" s="207" t="s">
        <v>927</v>
      </c>
    </row>
    <row r="53" spans="1:6" x14ac:dyDescent="0.25">
      <c r="A53" s="207" t="s">
        <v>928</v>
      </c>
      <c r="B53" s="207" t="s">
        <v>3984</v>
      </c>
      <c r="E53" s="207" t="s">
        <v>3984</v>
      </c>
      <c r="F53" s="207" t="s">
        <v>928</v>
      </c>
    </row>
    <row r="54" spans="1:6" x14ac:dyDescent="0.25">
      <c r="A54" s="207" t="s">
        <v>1376</v>
      </c>
      <c r="B54" s="207" t="s">
        <v>3985</v>
      </c>
      <c r="E54" s="207" t="s">
        <v>3985</v>
      </c>
      <c r="F54" s="207" t="s">
        <v>1376</v>
      </c>
    </row>
    <row r="55" spans="1:6" x14ac:dyDescent="0.25">
      <c r="A55" s="207" t="s">
        <v>929</v>
      </c>
      <c r="B55" s="207" t="s">
        <v>3986</v>
      </c>
      <c r="E55" s="207" t="s">
        <v>3986</v>
      </c>
      <c r="F55" s="207" t="s">
        <v>929</v>
      </c>
    </row>
    <row r="56" spans="1:6" x14ac:dyDescent="0.25">
      <c r="A56" s="207" t="s">
        <v>930</v>
      </c>
      <c r="B56" s="207" t="s">
        <v>3987</v>
      </c>
      <c r="E56" s="207" t="s">
        <v>3987</v>
      </c>
      <c r="F56" s="207" t="s">
        <v>930</v>
      </c>
    </row>
    <row r="57" spans="1:6" x14ac:dyDescent="0.25">
      <c r="A57" s="207" t="s">
        <v>931</v>
      </c>
      <c r="B57" s="207" t="s">
        <v>3988</v>
      </c>
      <c r="E57" s="207" t="s">
        <v>3988</v>
      </c>
      <c r="F57" s="207" t="s">
        <v>931</v>
      </c>
    </row>
    <row r="58" spans="1:6" x14ac:dyDescent="0.25">
      <c r="A58" s="207" t="s">
        <v>932</v>
      </c>
      <c r="B58" s="207" t="s">
        <v>3989</v>
      </c>
      <c r="E58" s="207" t="s">
        <v>3989</v>
      </c>
      <c r="F58" s="207" t="s">
        <v>932</v>
      </c>
    </row>
    <row r="59" spans="1:6" x14ac:dyDescent="0.25">
      <c r="A59" s="207" t="s">
        <v>933</v>
      </c>
      <c r="B59" s="207" t="s">
        <v>3990</v>
      </c>
      <c r="E59" s="207" t="s">
        <v>3990</v>
      </c>
      <c r="F59" s="207" t="s">
        <v>933</v>
      </c>
    </row>
    <row r="60" spans="1:6" x14ac:dyDescent="0.25">
      <c r="A60" s="207" t="s">
        <v>934</v>
      </c>
      <c r="B60" s="207" t="s">
        <v>3991</v>
      </c>
      <c r="E60" s="207" t="s">
        <v>3991</v>
      </c>
      <c r="F60" s="207" t="s">
        <v>934</v>
      </c>
    </row>
    <row r="61" spans="1:6" x14ac:dyDescent="0.25">
      <c r="A61" s="207" t="s">
        <v>935</v>
      </c>
      <c r="B61" s="207" t="s">
        <v>3992</v>
      </c>
      <c r="E61" s="207" t="s">
        <v>3992</v>
      </c>
      <c r="F61" s="207" t="s">
        <v>935</v>
      </c>
    </row>
    <row r="62" spans="1:6" x14ac:dyDescent="0.25">
      <c r="A62" s="207" t="s">
        <v>936</v>
      </c>
      <c r="B62" s="207" t="s">
        <v>3993</v>
      </c>
      <c r="E62" s="207" t="s">
        <v>3993</v>
      </c>
      <c r="F62" s="207" t="s">
        <v>936</v>
      </c>
    </row>
    <row r="63" spans="1:6" x14ac:dyDescent="0.25">
      <c r="A63" s="207" t="s">
        <v>937</v>
      </c>
      <c r="B63" s="207" t="s">
        <v>3994</v>
      </c>
      <c r="E63" s="207" t="s">
        <v>3994</v>
      </c>
      <c r="F63" s="207" t="s">
        <v>937</v>
      </c>
    </row>
    <row r="64" spans="1:6" x14ac:dyDescent="0.25">
      <c r="A64" s="207" t="s">
        <v>938</v>
      </c>
      <c r="B64" s="207" t="s">
        <v>3995</v>
      </c>
      <c r="E64" s="207" t="s">
        <v>3995</v>
      </c>
      <c r="F64" s="207" t="s">
        <v>938</v>
      </c>
    </row>
    <row r="65" spans="1:6" x14ac:dyDescent="0.25">
      <c r="A65" s="207" t="s">
        <v>939</v>
      </c>
      <c r="B65" s="207" t="s">
        <v>3996</v>
      </c>
      <c r="E65" s="207" t="s">
        <v>3996</v>
      </c>
      <c r="F65" s="207" t="s">
        <v>939</v>
      </c>
    </row>
    <row r="66" spans="1:6" x14ac:dyDescent="0.25">
      <c r="A66" s="207" t="s">
        <v>940</v>
      </c>
      <c r="B66" s="207" t="s">
        <v>3997</v>
      </c>
      <c r="E66" s="207" t="s">
        <v>3997</v>
      </c>
      <c r="F66" s="207" t="s">
        <v>940</v>
      </c>
    </row>
    <row r="67" spans="1:6" x14ac:dyDescent="0.25">
      <c r="A67" s="207" t="s">
        <v>941</v>
      </c>
      <c r="B67" s="207" t="s">
        <v>3998</v>
      </c>
      <c r="E67" s="207" t="s">
        <v>3998</v>
      </c>
      <c r="F67" s="207" t="s">
        <v>941</v>
      </c>
    </row>
    <row r="68" spans="1:6" x14ac:dyDescent="0.25">
      <c r="A68" s="207" t="s">
        <v>942</v>
      </c>
      <c r="B68" s="207" t="s">
        <v>3999</v>
      </c>
      <c r="E68" s="207" t="s">
        <v>3999</v>
      </c>
      <c r="F68" s="207" t="s">
        <v>942</v>
      </c>
    </row>
    <row r="69" spans="1:6" x14ac:dyDescent="0.25">
      <c r="A69" s="207" t="s">
        <v>943</v>
      </c>
      <c r="B69" s="207" t="s">
        <v>4000</v>
      </c>
      <c r="E69" s="207" t="s">
        <v>4000</v>
      </c>
      <c r="F69" s="207" t="s">
        <v>943</v>
      </c>
    </row>
    <row r="70" spans="1:6" x14ac:dyDescent="0.25">
      <c r="A70" s="207" t="s">
        <v>944</v>
      </c>
      <c r="B70" s="207" t="s">
        <v>4001</v>
      </c>
      <c r="E70" s="207" t="s">
        <v>4001</v>
      </c>
      <c r="F70" s="207" t="s">
        <v>944</v>
      </c>
    </row>
    <row r="71" spans="1:6" x14ac:dyDescent="0.25">
      <c r="A71" s="207" t="s">
        <v>945</v>
      </c>
      <c r="B71" s="207" t="s">
        <v>4002</v>
      </c>
      <c r="E71" s="207" t="s">
        <v>4002</v>
      </c>
      <c r="F71" s="207" t="s">
        <v>945</v>
      </c>
    </row>
    <row r="72" spans="1:6" x14ac:dyDescent="0.25">
      <c r="A72" s="207" t="s">
        <v>946</v>
      </c>
      <c r="B72" s="207" t="s">
        <v>4003</v>
      </c>
      <c r="E72" s="207" t="s">
        <v>4003</v>
      </c>
      <c r="F72" s="207" t="s">
        <v>946</v>
      </c>
    </row>
    <row r="73" spans="1:6" x14ac:dyDescent="0.25">
      <c r="A73" s="207" t="s">
        <v>947</v>
      </c>
      <c r="B73" s="207" t="s">
        <v>4004</v>
      </c>
      <c r="E73" s="207" t="s">
        <v>4004</v>
      </c>
      <c r="F73" s="207" t="s">
        <v>947</v>
      </c>
    </row>
    <row r="74" spans="1:6" x14ac:dyDescent="0.25">
      <c r="A74" s="207" t="s">
        <v>948</v>
      </c>
      <c r="B74" s="207" t="s">
        <v>4005</v>
      </c>
      <c r="E74" s="207" t="s">
        <v>4005</v>
      </c>
      <c r="F74" s="207" t="s">
        <v>948</v>
      </c>
    </row>
    <row r="75" spans="1:6" x14ac:dyDescent="0.25">
      <c r="A75" s="207" t="s">
        <v>949</v>
      </c>
      <c r="B75" s="207" t="s">
        <v>4006</v>
      </c>
      <c r="E75" s="207" t="s">
        <v>4006</v>
      </c>
      <c r="F75" s="207" t="s">
        <v>949</v>
      </c>
    </row>
    <row r="76" spans="1:6" x14ac:dyDescent="0.25">
      <c r="A76" s="207" t="s">
        <v>950</v>
      </c>
      <c r="B76" s="207" t="s">
        <v>4007</v>
      </c>
      <c r="E76" s="207" t="s">
        <v>4007</v>
      </c>
      <c r="F76" s="207" t="s">
        <v>950</v>
      </c>
    </row>
    <row r="77" spans="1:6" x14ac:dyDescent="0.25">
      <c r="A77" s="207" t="s">
        <v>951</v>
      </c>
      <c r="B77" s="207" t="s">
        <v>4008</v>
      </c>
      <c r="E77" s="207" t="s">
        <v>4008</v>
      </c>
      <c r="F77" s="207" t="s">
        <v>951</v>
      </c>
    </row>
    <row r="78" spans="1:6" x14ac:dyDescent="0.25">
      <c r="A78" s="207" t="s">
        <v>952</v>
      </c>
      <c r="B78" s="207" t="s">
        <v>4009</v>
      </c>
      <c r="E78" s="207" t="s">
        <v>4009</v>
      </c>
      <c r="F78" s="207" t="s">
        <v>952</v>
      </c>
    </row>
    <row r="79" spans="1:6" x14ac:dyDescent="0.25">
      <c r="A79" s="207" t="s">
        <v>953</v>
      </c>
      <c r="B79" s="207" t="s">
        <v>4010</v>
      </c>
      <c r="E79" s="207" t="s">
        <v>4010</v>
      </c>
      <c r="F79" s="207" t="s">
        <v>953</v>
      </c>
    </row>
    <row r="80" spans="1:6" x14ac:dyDescent="0.25">
      <c r="A80" s="207" t="s">
        <v>954</v>
      </c>
      <c r="B80" s="207" t="s">
        <v>4011</v>
      </c>
      <c r="E80" s="207" t="s">
        <v>4011</v>
      </c>
      <c r="F80" s="207" t="s">
        <v>954</v>
      </c>
    </row>
    <row r="81" spans="1:6" x14ac:dyDescent="0.25">
      <c r="A81" s="207" t="s">
        <v>955</v>
      </c>
      <c r="B81" s="207" t="s">
        <v>4012</v>
      </c>
      <c r="E81" s="207" t="s">
        <v>4012</v>
      </c>
      <c r="F81" s="207" t="s">
        <v>955</v>
      </c>
    </row>
    <row r="82" spans="1:6" x14ac:dyDescent="0.25">
      <c r="A82" s="207" t="s">
        <v>956</v>
      </c>
      <c r="B82" s="207" t="s">
        <v>4013</v>
      </c>
      <c r="E82" s="207" t="s">
        <v>4013</v>
      </c>
      <c r="F82" s="207" t="s">
        <v>956</v>
      </c>
    </row>
    <row r="83" spans="1:6" x14ac:dyDescent="0.25">
      <c r="A83" s="207" t="s">
        <v>957</v>
      </c>
      <c r="B83" s="207" t="s">
        <v>4014</v>
      </c>
      <c r="E83" s="207" t="s">
        <v>4014</v>
      </c>
      <c r="F83" s="207" t="s">
        <v>957</v>
      </c>
    </row>
    <row r="84" spans="1:6" x14ac:dyDescent="0.25">
      <c r="A84" s="207" t="s">
        <v>958</v>
      </c>
      <c r="B84" s="207" t="s">
        <v>4015</v>
      </c>
      <c r="E84" s="207" t="s">
        <v>4015</v>
      </c>
      <c r="F84" s="207" t="s">
        <v>958</v>
      </c>
    </row>
    <row r="85" spans="1:6" x14ac:dyDescent="0.25">
      <c r="A85" s="207" t="s">
        <v>959</v>
      </c>
      <c r="B85" s="207" t="s">
        <v>4016</v>
      </c>
      <c r="E85" s="207" t="s">
        <v>4016</v>
      </c>
      <c r="F85" s="207" t="s">
        <v>959</v>
      </c>
    </row>
    <row r="86" spans="1:6" x14ac:dyDescent="0.25">
      <c r="A86" s="207" t="s">
        <v>960</v>
      </c>
      <c r="B86" s="207" t="s">
        <v>4017</v>
      </c>
      <c r="E86" s="207" t="s">
        <v>4017</v>
      </c>
      <c r="F86" s="207" t="s">
        <v>960</v>
      </c>
    </row>
    <row r="87" spans="1:6" x14ac:dyDescent="0.25">
      <c r="A87" s="207" t="s">
        <v>961</v>
      </c>
      <c r="B87" s="207" t="s">
        <v>4018</v>
      </c>
      <c r="E87" s="207" t="s">
        <v>4018</v>
      </c>
      <c r="F87" s="207" t="s">
        <v>961</v>
      </c>
    </row>
    <row r="88" spans="1:6" x14ac:dyDescent="0.25">
      <c r="A88" s="207" t="s">
        <v>962</v>
      </c>
      <c r="B88" s="207" t="s">
        <v>4019</v>
      </c>
      <c r="E88" s="207" t="s">
        <v>4019</v>
      </c>
      <c r="F88" s="207" t="s">
        <v>962</v>
      </c>
    </row>
    <row r="89" spans="1:6" x14ac:dyDescent="0.25">
      <c r="A89" s="207" t="s">
        <v>963</v>
      </c>
      <c r="B89" s="207" t="s">
        <v>4020</v>
      </c>
      <c r="E89" s="207" t="s">
        <v>4020</v>
      </c>
      <c r="F89" s="207" t="s">
        <v>963</v>
      </c>
    </row>
    <row r="90" spans="1:6" x14ac:dyDescent="0.25">
      <c r="A90" s="207" t="s">
        <v>964</v>
      </c>
      <c r="B90" s="207" t="s">
        <v>4021</v>
      </c>
      <c r="E90" s="207" t="s">
        <v>4021</v>
      </c>
      <c r="F90" s="207" t="s">
        <v>964</v>
      </c>
    </row>
    <row r="91" spans="1:6" x14ac:dyDescent="0.25">
      <c r="A91" s="207" t="s">
        <v>965</v>
      </c>
      <c r="B91" s="207" t="s">
        <v>4022</v>
      </c>
      <c r="E91" s="207" t="s">
        <v>4022</v>
      </c>
      <c r="F91" s="207" t="s">
        <v>965</v>
      </c>
    </row>
    <row r="92" spans="1:6" x14ac:dyDescent="0.25">
      <c r="A92" s="207" t="s">
        <v>966</v>
      </c>
      <c r="B92" s="207" t="s">
        <v>4023</v>
      </c>
      <c r="E92" s="207" t="s">
        <v>4023</v>
      </c>
      <c r="F92" s="207" t="s">
        <v>966</v>
      </c>
    </row>
    <row r="93" spans="1:6" x14ac:dyDescent="0.25">
      <c r="A93" s="207" t="s">
        <v>967</v>
      </c>
      <c r="B93" s="207" t="s">
        <v>4024</v>
      </c>
      <c r="E93" s="207" t="s">
        <v>4024</v>
      </c>
      <c r="F93" s="207" t="s">
        <v>967</v>
      </c>
    </row>
    <row r="94" spans="1:6" x14ac:dyDescent="0.25">
      <c r="A94" s="207" t="s">
        <v>968</v>
      </c>
      <c r="B94" s="207" t="s">
        <v>4025</v>
      </c>
      <c r="E94" s="207" t="s">
        <v>4025</v>
      </c>
      <c r="F94" s="207" t="s">
        <v>968</v>
      </c>
    </row>
    <row r="95" spans="1:6" x14ac:dyDescent="0.25">
      <c r="A95" s="207" t="s">
        <v>969</v>
      </c>
      <c r="B95" s="207" t="s">
        <v>4026</v>
      </c>
      <c r="E95" s="207" t="s">
        <v>4026</v>
      </c>
      <c r="F95" s="207" t="s">
        <v>969</v>
      </c>
    </row>
    <row r="96" spans="1:6" x14ac:dyDescent="0.25">
      <c r="A96" s="207" t="s">
        <v>970</v>
      </c>
      <c r="B96" s="207" t="s">
        <v>4027</v>
      </c>
      <c r="E96" s="207" t="s">
        <v>4027</v>
      </c>
      <c r="F96" s="207" t="s">
        <v>970</v>
      </c>
    </row>
    <row r="97" spans="1:6" x14ac:dyDescent="0.25">
      <c r="A97" s="207" t="s">
        <v>971</v>
      </c>
      <c r="B97" s="207" t="s">
        <v>4028</v>
      </c>
      <c r="E97" s="207" t="s">
        <v>4028</v>
      </c>
      <c r="F97" s="207" t="s">
        <v>971</v>
      </c>
    </row>
    <row r="98" spans="1:6" x14ac:dyDescent="0.25">
      <c r="A98" s="207" t="s">
        <v>972</v>
      </c>
      <c r="B98" s="207" t="s">
        <v>4029</v>
      </c>
      <c r="E98" s="207" t="s">
        <v>4029</v>
      </c>
      <c r="F98" s="207" t="s">
        <v>972</v>
      </c>
    </row>
    <row r="99" spans="1:6" x14ac:dyDescent="0.25">
      <c r="A99" s="207" t="s">
        <v>973</v>
      </c>
      <c r="B99" s="207" t="s">
        <v>4030</v>
      </c>
      <c r="E99" s="207" t="s">
        <v>4030</v>
      </c>
      <c r="F99" s="207" t="s">
        <v>973</v>
      </c>
    </row>
    <row r="100" spans="1:6" x14ac:dyDescent="0.25">
      <c r="A100" s="207" t="s">
        <v>974</v>
      </c>
      <c r="B100" s="207" t="s">
        <v>4031</v>
      </c>
      <c r="E100" s="207" t="s">
        <v>4031</v>
      </c>
      <c r="F100" s="207" t="s">
        <v>974</v>
      </c>
    </row>
    <row r="101" spans="1:6" x14ac:dyDescent="0.25">
      <c r="A101" s="207" t="s">
        <v>975</v>
      </c>
      <c r="B101" s="207" t="s">
        <v>4032</v>
      </c>
      <c r="E101" s="207" t="s">
        <v>4032</v>
      </c>
      <c r="F101" s="207" t="s">
        <v>975</v>
      </c>
    </row>
    <row r="102" spans="1:6" x14ac:dyDescent="0.25">
      <c r="A102" s="207" t="s">
        <v>976</v>
      </c>
      <c r="B102" s="207" t="s">
        <v>4033</v>
      </c>
      <c r="E102" s="207" t="s">
        <v>4033</v>
      </c>
      <c r="F102" s="207" t="s">
        <v>976</v>
      </c>
    </row>
    <row r="103" spans="1:6" x14ac:dyDescent="0.25">
      <c r="A103" s="207" t="s">
        <v>977</v>
      </c>
      <c r="B103" s="207" t="s">
        <v>4034</v>
      </c>
      <c r="E103" s="207" t="s">
        <v>4034</v>
      </c>
      <c r="F103" s="207" t="s">
        <v>977</v>
      </c>
    </row>
    <row r="104" spans="1:6" x14ac:dyDescent="0.25">
      <c r="A104" s="207" t="s">
        <v>978</v>
      </c>
      <c r="B104" s="207" t="s">
        <v>4035</v>
      </c>
      <c r="E104" s="207" t="s">
        <v>4035</v>
      </c>
      <c r="F104" s="207" t="s">
        <v>978</v>
      </c>
    </row>
    <row r="105" spans="1:6" x14ac:dyDescent="0.25">
      <c r="A105" s="207" t="s">
        <v>979</v>
      </c>
      <c r="B105" s="207" t="s">
        <v>4036</v>
      </c>
      <c r="E105" s="207" t="s">
        <v>4036</v>
      </c>
      <c r="F105" s="207" t="s">
        <v>979</v>
      </c>
    </row>
    <row r="106" spans="1:6" x14ac:dyDescent="0.25">
      <c r="A106" s="207" t="s">
        <v>980</v>
      </c>
      <c r="B106" s="207" t="s">
        <v>4037</v>
      </c>
      <c r="E106" s="207" t="s">
        <v>4037</v>
      </c>
      <c r="F106" s="207" t="s">
        <v>980</v>
      </c>
    </row>
    <row r="107" spans="1:6" x14ac:dyDescent="0.25">
      <c r="A107" s="207" t="s">
        <v>981</v>
      </c>
      <c r="B107" s="207" t="s">
        <v>4038</v>
      </c>
      <c r="E107" s="207" t="s">
        <v>4038</v>
      </c>
      <c r="F107" s="207" t="s">
        <v>981</v>
      </c>
    </row>
    <row r="108" spans="1:6" x14ac:dyDescent="0.25">
      <c r="A108" s="207" t="s">
        <v>982</v>
      </c>
      <c r="B108" s="207" t="s">
        <v>4039</v>
      </c>
      <c r="E108" s="207" t="s">
        <v>4039</v>
      </c>
      <c r="F108" s="207" t="s">
        <v>982</v>
      </c>
    </row>
    <row r="109" spans="1:6" x14ac:dyDescent="0.25">
      <c r="A109" s="207" t="s">
        <v>983</v>
      </c>
      <c r="B109" s="207" t="s">
        <v>4040</v>
      </c>
      <c r="E109" s="207" t="s">
        <v>4040</v>
      </c>
      <c r="F109" s="207" t="s">
        <v>983</v>
      </c>
    </row>
    <row r="110" spans="1:6" x14ac:dyDescent="0.25">
      <c r="A110" s="207" t="s">
        <v>984</v>
      </c>
      <c r="B110" s="207" t="s">
        <v>4041</v>
      </c>
      <c r="E110" s="207" t="s">
        <v>4041</v>
      </c>
      <c r="F110" s="207" t="s">
        <v>984</v>
      </c>
    </row>
    <row r="111" spans="1:6" x14ac:dyDescent="0.25">
      <c r="A111" s="207" t="s">
        <v>985</v>
      </c>
      <c r="B111" s="207" t="s">
        <v>4042</v>
      </c>
      <c r="E111" s="207" t="s">
        <v>4042</v>
      </c>
      <c r="F111" s="207" t="s">
        <v>985</v>
      </c>
    </row>
    <row r="112" spans="1:6" x14ac:dyDescent="0.25">
      <c r="A112" s="207" t="s">
        <v>986</v>
      </c>
      <c r="B112" s="207" t="s">
        <v>4043</v>
      </c>
      <c r="E112" s="207" t="s">
        <v>4043</v>
      </c>
      <c r="F112" s="207" t="s">
        <v>986</v>
      </c>
    </row>
    <row r="113" spans="1:6" x14ac:dyDescent="0.25">
      <c r="A113" s="207" t="s">
        <v>987</v>
      </c>
      <c r="B113" s="207" t="s">
        <v>4044</v>
      </c>
      <c r="E113" s="207" t="s">
        <v>4044</v>
      </c>
      <c r="F113" s="207" t="s">
        <v>987</v>
      </c>
    </row>
    <row r="114" spans="1:6" x14ac:dyDescent="0.25">
      <c r="A114" s="207" t="s">
        <v>988</v>
      </c>
      <c r="B114" s="207" t="s">
        <v>4045</v>
      </c>
      <c r="E114" s="207" t="s">
        <v>4045</v>
      </c>
      <c r="F114" s="207" t="s">
        <v>988</v>
      </c>
    </row>
    <row r="115" spans="1:6" x14ac:dyDescent="0.25">
      <c r="A115" s="207" t="s">
        <v>989</v>
      </c>
      <c r="B115" s="207" t="s">
        <v>4046</v>
      </c>
      <c r="E115" s="207" t="s">
        <v>4046</v>
      </c>
      <c r="F115" s="207" t="s">
        <v>989</v>
      </c>
    </row>
    <row r="116" spans="1:6" x14ac:dyDescent="0.25">
      <c r="A116" s="207" t="s">
        <v>990</v>
      </c>
      <c r="B116" s="207" t="s">
        <v>4047</v>
      </c>
      <c r="E116" s="207" t="s">
        <v>4047</v>
      </c>
      <c r="F116" s="207" t="s">
        <v>990</v>
      </c>
    </row>
    <row r="117" spans="1:6" x14ac:dyDescent="0.25">
      <c r="A117" s="207" t="s">
        <v>991</v>
      </c>
      <c r="B117" s="207" t="s">
        <v>4048</v>
      </c>
      <c r="E117" s="207" t="s">
        <v>4048</v>
      </c>
      <c r="F117" s="207" t="s">
        <v>991</v>
      </c>
    </row>
    <row r="118" spans="1:6" x14ac:dyDescent="0.25">
      <c r="A118" s="207" t="s">
        <v>3397</v>
      </c>
      <c r="B118" s="207" t="s">
        <v>4049</v>
      </c>
      <c r="E118" s="207" t="s">
        <v>4049</v>
      </c>
      <c r="F118" s="207" t="s">
        <v>3397</v>
      </c>
    </row>
    <row r="119" spans="1:6" x14ac:dyDescent="0.25">
      <c r="A119" s="207" t="s">
        <v>992</v>
      </c>
      <c r="B119" s="207" t="s">
        <v>4050</v>
      </c>
      <c r="E119" s="207" t="s">
        <v>4050</v>
      </c>
      <c r="F119" s="207" t="s">
        <v>992</v>
      </c>
    </row>
    <row r="120" spans="1:6" x14ac:dyDescent="0.25">
      <c r="A120" s="207" t="s">
        <v>993</v>
      </c>
      <c r="B120" s="207" t="s">
        <v>4051</v>
      </c>
      <c r="E120" s="207" t="s">
        <v>4051</v>
      </c>
      <c r="F120" s="207" t="s">
        <v>993</v>
      </c>
    </row>
    <row r="121" spans="1:6" x14ac:dyDescent="0.25">
      <c r="A121" s="207" t="s">
        <v>994</v>
      </c>
      <c r="B121" s="207" t="s">
        <v>4052</v>
      </c>
      <c r="E121" s="207" t="s">
        <v>4052</v>
      </c>
      <c r="F121" s="207" t="s">
        <v>994</v>
      </c>
    </row>
    <row r="122" spans="1:6" x14ac:dyDescent="0.25">
      <c r="A122" s="207" t="s">
        <v>995</v>
      </c>
      <c r="B122" s="207" t="s">
        <v>4053</v>
      </c>
      <c r="E122" s="207" t="s">
        <v>4053</v>
      </c>
      <c r="F122" s="207" t="s">
        <v>995</v>
      </c>
    </row>
    <row r="123" spans="1:6" x14ac:dyDescent="0.25">
      <c r="A123" s="207" t="s">
        <v>996</v>
      </c>
      <c r="B123" s="207" t="s">
        <v>4054</v>
      </c>
      <c r="E123" s="207" t="s">
        <v>4054</v>
      </c>
      <c r="F123" s="207" t="s">
        <v>996</v>
      </c>
    </row>
    <row r="124" spans="1:6" x14ac:dyDescent="0.25">
      <c r="A124" s="207" t="s">
        <v>997</v>
      </c>
      <c r="B124" s="207" t="s">
        <v>4055</v>
      </c>
      <c r="E124" s="207" t="s">
        <v>4055</v>
      </c>
      <c r="F124" s="207" t="s">
        <v>997</v>
      </c>
    </row>
    <row r="125" spans="1:6" x14ac:dyDescent="0.25">
      <c r="A125" s="207" t="s">
        <v>998</v>
      </c>
      <c r="B125" s="207" t="s">
        <v>3339</v>
      </c>
      <c r="E125" s="207" t="s">
        <v>3339</v>
      </c>
      <c r="F125" s="207" t="s">
        <v>998</v>
      </c>
    </row>
    <row r="126" spans="1:6" x14ac:dyDescent="0.25">
      <c r="A126" s="207" t="s">
        <v>999</v>
      </c>
      <c r="B126" s="207" t="s">
        <v>4056</v>
      </c>
      <c r="E126" s="207" t="s">
        <v>4056</v>
      </c>
      <c r="F126" s="207" t="s">
        <v>999</v>
      </c>
    </row>
    <row r="127" spans="1:6" x14ac:dyDescent="0.25">
      <c r="A127" s="207" t="s">
        <v>1000</v>
      </c>
      <c r="B127" s="207" t="s">
        <v>3401</v>
      </c>
      <c r="E127" s="207" t="s">
        <v>3401</v>
      </c>
      <c r="F127" s="207" t="s">
        <v>1000</v>
      </c>
    </row>
    <row r="128" spans="1:6" x14ac:dyDescent="0.25">
      <c r="A128" s="207" t="s">
        <v>1001</v>
      </c>
      <c r="B128" s="207" t="s">
        <v>3402</v>
      </c>
      <c r="E128" s="207" t="s">
        <v>3402</v>
      </c>
      <c r="F128" s="207" t="s">
        <v>1001</v>
      </c>
    </row>
    <row r="129" spans="1:6" x14ac:dyDescent="0.25">
      <c r="A129" s="207" t="s">
        <v>1002</v>
      </c>
      <c r="B129" s="207" t="s">
        <v>4057</v>
      </c>
      <c r="E129" s="207" t="s">
        <v>4057</v>
      </c>
      <c r="F129" s="207" t="s">
        <v>1002</v>
      </c>
    </row>
    <row r="130" spans="1:6" x14ac:dyDescent="0.25">
      <c r="A130" s="207" t="s">
        <v>1003</v>
      </c>
      <c r="B130" s="207" t="s">
        <v>3404</v>
      </c>
      <c r="E130" s="207" t="s">
        <v>3404</v>
      </c>
      <c r="F130" s="207" t="s">
        <v>1003</v>
      </c>
    </row>
    <row r="131" spans="1:6" x14ac:dyDescent="0.25">
      <c r="A131" s="207" t="s">
        <v>1004</v>
      </c>
      <c r="B131" s="207" t="s">
        <v>3406</v>
      </c>
      <c r="E131" s="207" t="s">
        <v>3406</v>
      </c>
      <c r="F131" s="207" t="s">
        <v>1004</v>
      </c>
    </row>
    <row r="132" spans="1:6" x14ac:dyDescent="0.25">
      <c r="A132" s="207" t="s">
        <v>1005</v>
      </c>
      <c r="B132" s="207" t="s">
        <v>3407</v>
      </c>
      <c r="E132" s="207" t="s">
        <v>3407</v>
      </c>
      <c r="F132" s="207" t="s">
        <v>1005</v>
      </c>
    </row>
    <row r="133" spans="1:6" x14ac:dyDescent="0.25">
      <c r="A133" s="207" t="s">
        <v>1006</v>
      </c>
      <c r="B133" s="207" t="s">
        <v>4058</v>
      </c>
      <c r="E133" s="207" t="s">
        <v>4058</v>
      </c>
      <c r="F133" s="207" t="s">
        <v>1006</v>
      </c>
    </row>
    <row r="134" spans="1:6" x14ac:dyDescent="0.25">
      <c r="A134" s="207" t="s">
        <v>1007</v>
      </c>
      <c r="B134" s="207" t="s">
        <v>3410</v>
      </c>
      <c r="E134" s="207" t="s">
        <v>3410</v>
      </c>
      <c r="F134" s="207" t="s">
        <v>1007</v>
      </c>
    </row>
    <row r="135" spans="1:6" x14ac:dyDescent="0.25">
      <c r="A135" s="207" t="s">
        <v>1008</v>
      </c>
      <c r="B135" s="207" t="s">
        <v>4059</v>
      </c>
      <c r="E135" s="207" t="s">
        <v>4059</v>
      </c>
      <c r="F135" s="207" t="s">
        <v>1008</v>
      </c>
    </row>
    <row r="136" spans="1:6" x14ac:dyDescent="0.25">
      <c r="A136" s="207" t="s">
        <v>1009</v>
      </c>
      <c r="B136" s="207" t="s">
        <v>3412</v>
      </c>
      <c r="E136" s="207" t="s">
        <v>3412</v>
      </c>
      <c r="F136" s="207" t="s">
        <v>1009</v>
      </c>
    </row>
    <row r="137" spans="1:6" x14ac:dyDescent="0.25">
      <c r="A137" s="207" t="s">
        <v>1010</v>
      </c>
      <c r="B137" s="207" t="s">
        <v>3414</v>
      </c>
      <c r="E137" s="207" t="s">
        <v>3414</v>
      </c>
      <c r="F137" s="207" t="s">
        <v>1010</v>
      </c>
    </row>
    <row r="138" spans="1:6" x14ac:dyDescent="0.25">
      <c r="A138" s="207" t="s">
        <v>1011</v>
      </c>
      <c r="B138" s="207" t="s">
        <v>4060</v>
      </c>
      <c r="E138" s="207" t="s">
        <v>4060</v>
      </c>
      <c r="F138" s="207" t="s">
        <v>1011</v>
      </c>
    </row>
    <row r="139" spans="1:6" x14ac:dyDescent="0.25">
      <c r="A139" s="207" t="s">
        <v>1012</v>
      </c>
      <c r="B139" s="207" t="s">
        <v>4061</v>
      </c>
      <c r="E139" s="207" t="s">
        <v>4061</v>
      </c>
      <c r="F139" s="207" t="s">
        <v>1012</v>
      </c>
    </row>
    <row r="140" spans="1:6" x14ac:dyDescent="0.25">
      <c r="A140" s="207" t="s">
        <v>1013</v>
      </c>
      <c r="B140" s="207" t="s">
        <v>4062</v>
      </c>
      <c r="E140" s="207" t="s">
        <v>4062</v>
      </c>
      <c r="F140" s="207" t="s">
        <v>1013</v>
      </c>
    </row>
    <row r="141" spans="1:6" x14ac:dyDescent="0.25">
      <c r="A141" s="207" t="s">
        <v>1014</v>
      </c>
      <c r="B141" s="207" t="s">
        <v>4063</v>
      </c>
      <c r="E141" s="207" t="s">
        <v>4063</v>
      </c>
      <c r="F141" s="207" t="s">
        <v>1014</v>
      </c>
    </row>
    <row r="142" spans="1:6" x14ac:dyDescent="0.25">
      <c r="A142" s="207" t="s">
        <v>1015</v>
      </c>
      <c r="B142" s="207" t="s">
        <v>4064</v>
      </c>
      <c r="E142" s="207" t="s">
        <v>4064</v>
      </c>
      <c r="F142" s="207" t="s">
        <v>1015</v>
      </c>
    </row>
    <row r="143" spans="1:6" x14ac:dyDescent="0.25">
      <c r="A143" s="207" t="s">
        <v>1016</v>
      </c>
      <c r="B143" s="207" t="s">
        <v>4065</v>
      </c>
      <c r="E143" s="207" t="s">
        <v>4065</v>
      </c>
      <c r="F143" s="207" t="s">
        <v>1016</v>
      </c>
    </row>
    <row r="144" spans="1:6" x14ac:dyDescent="0.25">
      <c r="A144" s="207" t="s">
        <v>1017</v>
      </c>
      <c r="B144" s="207" t="s">
        <v>4066</v>
      </c>
      <c r="E144" s="207" t="s">
        <v>4066</v>
      </c>
      <c r="F144" s="207" t="s">
        <v>1017</v>
      </c>
    </row>
    <row r="145" spans="1:6" x14ac:dyDescent="0.25">
      <c r="A145" s="207" t="s">
        <v>1018</v>
      </c>
      <c r="B145" s="207" t="s">
        <v>4067</v>
      </c>
      <c r="E145" s="207" t="s">
        <v>4067</v>
      </c>
      <c r="F145" s="207" t="s">
        <v>1018</v>
      </c>
    </row>
    <row r="146" spans="1:6" x14ac:dyDescent="0.25">
      <c r="A146" s="207" t="s">
        <v>1019</v>
      </c>
      <c r="B146" s="207" t="s">
        <v>4068</v>
      </c>
      <c r="E146" s="207" t="s">
        <v>4068</v>
      </c>
      <c r="F146" s="207" t="s">
        <v>1019</v>
      </c>
    </row>
    <row r="147" spans="1:6" x14ac:dyDescent="0.25">
      <c r="A147" s="207" t="s">
        <v>1020</v>
      </c>
      <c r="B147" s="207" t="s">
        <v>4069</v>
      </c>
      <c r="E147" s="207" t="s">
        <v>4069</v>
      </c>
      <c r="F147" s="207" t="s">
        <v>1020</v>
      </c>
    </row>
    <row r="148" spans="1:6" x14ac:dyDescent="0.25">
      <c r="A148" s="207" t="s">
        <v>1021</v>
      </c>
      <c r="B148" s="207" t="s">
        <v>4070</v>
      </c>
      <c r="E148" s="207" t="s">
        <v>4070</v>
      </c>
      <c r="F148" s="207" t="s">
        <v>1021</v>
      </c>
    </row>
    <row r="149" spans="1:6" x14ac:dyDescent="0.25">
      <c r="A149" s="207" t="s">
        <v>1022</v>
      </c>
      <c r="B149" s="207" t="s">
        <v>4071</v>
      </c>
      <c r="E149" s="207" t="s">
        <v>4071</v>
      </c>
      <c r="F149" s="207" t="s">
        <v>1022</v>
      </c>
    </row>
    <row r="150" spans="1:6" x14ac:dyDescent="0.25">
      <c r="A150" s="207" t="s">
        <v>1023</v>
      </c>
      <c r="B150" s="207" t="s">
        <v>4072</v>
      </c>
      <c r="E150" s="207" t="s">
        <v>4072</v>
      </c>
      <c r="F150" s="207" t="s">
        <v>1023</v>
      </c>
    </row>
    <row r="151" spans="1:6" x14ac:dyDescent="0.25">
      <c r="A151" s="207" t="s">
        <v>1024</v>
      </c>
      <c r="B151" s="207" t="s">
        <v>4073</v>
      </c>
      <c r="E151" s="207" t="s">
        <v>4073</v>
      </c>
      <c r="F151" s="207" t="s">
        <v>1024</v>
      </c>
    </row>
    <row r="152" spans="1:6" x14ac:dyDescent="0.25">
      <c r="A152" s="207" t="s">
        <v>3421</v>
      </c>
      <c r="B152" s="207" t="s">
        <v>4074</v>
      </c>
      <c r="E152" s="207" t="s">
        <v>4074</v>
      </c>
      <c r="F152" s="207" t="s">
        <v>3421</v>
      </c>
    </row>
    <row r="153" spans="1:6" x14ac:dyDescent="0.25">
      <c r="A153" s="207" t="s">
        <v>1025</v>
      </c>
      <c r="B153" s="207" t="s">
        <v>3345</v>
      </c>
      <c r="E153" s="207" t="s">
        <v>3345</v>
      </c>
      <c r="F153" s="207" t="s">
        <v>1025</v>
      </c>
    </row>
    <row r="154" spans="1:6" x14ac:dyDescent="0.25">
      <c r="A154" s="207" t="s">
        <v>1026</v>
      </c>
      <c r="B154" s="207" t="s">
        <v>3382</v>
      </c>
      <c r="E154" s="207" t="s">
        <v>3382</v>
      </c>
      <c r="F154" s="207" t="s">
        <v>1026</v>
      </c>
    </row>
    <row r="155" spans="1:6" x14ac:dyDescent="0.25">
      <c r="A155" s="207" t="s">
        <v>1027</v>
      </c>
      <c r="B155" s="207" t="s">
        <v>4075</v>
      </c>
      <c r="E155" s="207" t="s">
        <v>4075</v>
      </c>
      <c r="F155" s="207" t="s">
        <v>1027</v>
      </c>
    </row>
    <row r="156" spans="1:6" x14ac:dyDescent="0.25">
      <c r="A156" s="207" t="s">
        <v>1028</v>
      </c>
      <c r="B156" s="207" t="s">
        <v>3423</v>
      </c>
      <c r="E156" s="207" t="s">
        <v>3423</v>
      </c>
      <c r="F156" s="207" t="s">
        <v>1028</v>
      </c>
    </row>
    <row r="157" spans="1:6" x14ac:dyDescent="0.25">
      <c r="A157" s="207" t="s">
        <v>1029</v>
      </c>
      <c r="B157" s="207" t="s">
        <v>3424</v>
      </c>
      <c r="E157" s="207" t="s">
        <v>3424</v>
      </c>
      <c r="F157" s="207" t="s">
        <v>1029</v>
      </c>
    </row>
    <row r="158" spans="1:6" x14ac:dyDescent="0.25">
      <c r="A158" s="207" t="s">
        <v>1030</v>
      </c>
      <c r="B158" s="207" t="s">
        <v>3426</v>
      </c>
      <c r="E158" s="207" t="s">
        <v>3426</v>
      </c>
      <c r="F158" s="207" t="s">
        <v>1030</v>
      </c>
    </row>
    <row r="159" spans="1:6" x14ac:dyDescent="0.25">
      <c r="A159" s="207" t="s">
        <v>1031</v>
      </c>
      <c r="B159" s="207" t="s">
        <v>3428</v>
      </c>
      <c r="E159" s="207" t="s">
        <v>3428</v>
      </c>
      <c r="F159" s="207" t="s">
        <v>1031</v>
      </c>
    </row>
    <row r="160" spans="1:6" x14ac:dyDescent="0.25">
      <c r="A160" s="207" t="s">
        <v>1032</v>
      </c>
      <c r="B160" s="207" t="s">
        <v>3350</v>
      </c>
      <c r="E160" s="207" t="s">
        <v>3350</v>
      </c>
      <c r="F160" s="207" t="s">
        <v>1032</v>
      </c>
    </row>
    <row r="161" spans="1:6" x14ac:dyDescent="0.25">
      <c r="A161" s="207" t="s">
        <v>1033</v>
      </c>
      <c r="B161" s="207" t="s">
        <v>3385</v>
      </c>
      <c r="E161" s="207" t="s">
        <v>3385</v>
      </c>
      <c r="F161" s="207" t="s">
        <v>1033</v>
      </c>
    </row>
    <row r="162" spans="1:6" x14ac:dyDescent="0.25">
      <c r="A162" s="207" t="s">
        <v>1034</v>
      </c>
      <c r="B162" s="207" t="s">
        <v>4076</v>
      </c>
      <c r="E162" s="207" t="s">
        <v>4076</v>
      </c>
      <c r="F162" s="207" t="s">
        <v>1034</v>
      </c>
    </row>
    <row r="163" spans="1:6" x14ac:dyDescent="0.25">
      <c r="A163" s="207" t="s">
        <v>1035</v>
      </c>
      <c r="B163" s="207" t="s">
        <v>3431</v>
      </c>
      <c r="E163" s="207" t="s">
        <v>3431</v>
      </c>
      <c r="F163" s="207" t="s">
        <v>1035</v>
      </c>
    </row>
    <row r="164" spans="1:6" x14ac:dyDescent="0.25">
      <c r="A164" s="207" t="s">
        <v>1036</v>
      </c>
      <c r="B164" s="207" t="s">
        <v>3354</v>
      </c>
      <c r="E164" s="207" t="s">
        <v>3354</v>
      </c>
      <c r="F164" s="207" t="s">
        <v>1036</v>
      </c>
    </row>
    <row r="165" spans="1:6" x14ac:dyDescent="0.25">
      <c r="A165" s="207" t="s">
        <v>1037</v>
      </c>
      <c r="B165" s="207" t="s">
        <v>4077</v>
      </c>
      <c r="E165" s="207" t="s">
        <v>4077</v>
      </c>
      <c r="F165" s="207" t="s">
        <v>1037</v>
      </c>
    </row>
    <row r="166" spans="1:6" x14ac:dyDescent="0.25">
      <c r="A166" s="207" t="s">
        <v>1038</v>
      </c>
      <c r="B166" s="207" t="s">
        <v>3433</v>
      </c>
      <c r="E166" s="207" t="s">
        <v>3433</v>
      </c>
      <c r="F166" s="207" t="s">
        <v>1038</v>
      </c>
    </row>
    <row r="167" spans="1:6" x14ac:dyDescent="0.25">
      <c r="A167" s="207" t="s">
        <v>1039</v>
      </c>
      <c r="B167" s="207" t="s">
        <v>3435</v>
      </c>
      <c r="E167" s="207" t="s">
        <v>3435</v>
      </c>
      <c r="F167" s="207" t="s">
        <v>1039</v>
      </c>
    </row>
    <row r="168" spans="1:6" x14ac:dyDescent="0.25">
      <c r="A168" s="207" t="s">
        <v>1040</v>
      </c>
      <c r="B168" s="207" t="s">
        <v>4078</v>
      </c>
      <c r="E168" s="207" t="s">
        <v>4078</v>
      </c>
      <c r="F168" s="207" t="s">
        <v>1040</v>
      </c>
    </row>
    <row r="169" spans="1:6" x14ac:dyDescent="0.25">
      <c r="A169" s="207" t="s">
        <v>1041</v>
      </c>
      <c r="B169" s="207" t="s">
        <v>4079</v>
      </c>
      <c r="E169" s="207" t="s">
        <v>4079</v>
      </c>
      <c r="F169" s="207" t="s">
        <v>1041</v>
      </c>
    </row>
    <row r="170" spans="1:6" x14ac:dyDescent="0.25">
      <c r="A170" s="207" t="s">
        <v>1042</v>
      </c>
      <c r="B170" s="207" t="s">
        <v>3437</v>
      </c>
      <c r="E170" s="207" t="s">
        <v>3437</v>
      </c>
      <c r="F170" s="207" t="s">
        <v>1042</v>
      </c>
    </row>
    <row r="171" spans="1:6" x14ac:dyDescent="0.25">
      <c r="A171" s="207" t="s">
        <v>1043</v>
      </c>
      <c r="B171" s="207" t="s">
        <v>3439</v>
      </c>
      <c r="E171" s="207" t="s">
        <v>3439</v>
      </c>
      <c r="F171" s="207" t="s">
        <v>1043</v>
      </c>
    </row>
    <row r="172" spans="1:6" x14ac:dyDescent="0.25">
      <c r="A172" s="207" t="s">
        <v>1044</v>
      </c>
      <c r="B172" s="207" t="s">
        <v>3359</v>
      </c>
      <c r="E172" s="207" t="s">
        <v>3359</v>
      </c>
      <c r="F172" s="207" t="s">
        <v>1044</v>
      </c>
    </row>
    <row r="173" spans="1:6" x14ac:dyDescent="0.25">
      <c r="A173" s="207" t="s">
        <v>1045</v>
      </c>
      <c r="B173" s="207" t="s">
        <v>3391</v>
      </c>
      <c r="E173" s="207" t="s">
        <v>3391</v>
      </c>
      <c r="F173" s="207" t="s">
        <v>1045</v>
      </c>
    </row>
    <row r="174" spans="1:6" x14ac:dyDescent="0.25">
      <c r="A174" s="207" t="s">
        <v>1046</v>
      </c>
      <c r="B174" s="207" t="s">
        <v>4080</v>
      </c>
      <c r="E174" s="207" t="s">
        <v>4080</v>
      </c>
      <c r="F174" s="207" t="s">
        <v>1046</v>
      </c>
    </row>
    <row r="175" spans="1:6" x14ac:dyDescent="0.25">
      <c r="A175" s="207" t="s">
        <v>1047</v>
      </c>
      <c r="B175" s="207" t="s">
        <v>3444</v>
      </c>
      <c r="E175" s="207" t="s">
        <v>3444</v>
      </c>
      <c r="F175" s="207" t="s">
        <v>1047</v>
      </c>
    </row>
    <row r="176" spans="1:6" x14ac:dyDescent="0.25">
      <c r="A176" s="207" t="s">
        <v>1048</v>
      </c>
      <c r="B176" s="207" t="s">
        <v>4081</v>
      </c>
      <c r="E176" s="207" t="s">
        <v>4081</v>
      </c>
      <c r="F176" s="207" t="s">
        <v>1048</v>
      </c>
    </row>
    <row r="177" spans="1:6" x14ac:dyDescent="0.25">
      <c r="A177" s="207" t="s">
        <v>1049</v>
      </c>
      <c r="B177" s="207" t="s">
        <v>3445</v>
      </c>
      <c r="E177" s="207" t="s">
        <v>3445</v>
      </c>
      <c r="F177" s="207" t="s">
        <v>1049</v>
      </c>
    </row>
    <row r="178" spans="1:6" x14ac:dyDescent="0.25">
      <c r="A178" s="207" t="s">
        <v>1050</v>
      </c>
      <c r="B178" s="207" t="s">
        <v>4082</v>
      </c>
      <c r="E178" s="207" t="s">
        <v>4082</v>
      </c>
      <c r="F178" s="207" t="s">
        <v>1050</v>
      </c>
    </row>
    <row r="179" spans="1:6" x14ac:dyDescent="0.25">
      <c r="A179" s="207" t="s">
        <v>1051</v>
      </c>
      <c r="B179" s="207" t="s">
        <v>3447</v>
      </c>
      <c r="E179" s="207" t="s">
        <v>3447</v>
      </c>
      <c r="F179" s="207" t="s">
        <v>1051</v>
      </c>
    </row>
    <row r="180" spans="1:6" x14ac:dyDescent="0.25">
      <c r="A180" s="207" t="s">
        <v>1052</v>
      </c>
      <c r="B180" s="207" t="s">
        <v>3363</v>
      </c>
      <c r="E180" s="207" t="s">
        <v>3363</v>
      </c>
      <c r="F180" s="207" t="s">
        <v>1052</v>
      </c>
    </row>
    <row r="181" spans="1:6" x14ac:dyDescent="0.25">
      <c r="A181" s="207" t="s">
        <v>1053</v>
      </c>
      <c r="B181" s="207" t="s">
        <v>3394</v>
      </c>
      <c r="E181" s="207" t="s">
        <v>3394</v>
      </c>
      <c r="F181" s="207" t="s">
        <v>1053</v>
      </c>
    </row>
    <row r="182" spans="1:6" x14ac:dyDescent="0.25">
      <c r="A182" s="207" t="s">
        <v>1054</v>
      </c>
      <c r="B182" s="207" t="s">
        <v>3449</v>
      </c>
      <c r="E182" s="207" t="s">
        <v>3449</v>
      </c>
      <c r="F182" s="207" t="s">
        <v>1054</v>
      </c>
    </row>
    <row r="183" spans="1:6" x14ac:dyDescent="0.25">
      <c r="A183" s="207" t="s">
        <v>1055</v>
      </c>
      <c r="B183" s="207" t="s">
        <v>3450</v>
      </c>
      <c r="E183" s="207" t="s">
        <v>3450</v>
      </c>
      <c r="F183" s="207" t="s">
        <v>1055</v>
      </c>
    </row>
    <row r="184" spans="1:6" x14ac:dyDescent="0.25">
      <c r="A184" s="207" t="s">
        <v>1056</v>
      </c>
      <c r="B184" s="207" t="s">
        <v>3451</v>
      </c>
      <c r="E184" s="207" t="s">
        <v>3451</v>
      </c>
      <c r="F184" s="207" t="s">
        <v>1056</v>
      </c>
    </row>
    <row r="185" spans="1:6" x14ac:dyDescent="0.25">
      <c r="A185" s="207" t="s">
        <v>1057</v>
      </c>
      <c r="B185" s="207" t="s">
        <v>4083</v>
      </c>
      <c r="E185" s="207" t="s">
        <v>4083</v>
      </c>
      <c r="F185" s="207" t="s">
        <v>1057</v>
      </c>
    </row>
    <row r="186" spans="1:6" x14ac:dyDescent="0.25">
      <c r="A186" s="207" t="s">
        <v>1058</v>
      </c>
      <c r="B186" s="207" t="s">
        <v>3453</v>
      </c>
      <c r="E186" s="207" t="s">
        <v>3453</v>
      </c>
      <c r="F186" s="207" t="s">
        <v>1058</v>
      </c>
    </row>
    <row r="187" spans="1:6" x14ac:dyDescent="0.25">
      <c r="A187" s="207" t="s">
        <v>1059</v>
      </c>
      <c r="B187" s="207" t="s">
        <v>4084</v>
      </c>
      <c r="E187" s="207" t="s">
        <v>4084</v>
      </c>
      <c r="F187" s="207" t="s">
        <v>1059</v>
      </c>
    </row>
    <row r="188" spans="1:6" x14ac:dyDescent="0.25">
      <c r="A188" s="207" t="s">
        <v>1060</v>
      </c>
      <c r="B188" s="207" t="s">
        <v>4085</v>
      </c>
      <c r="E188" s="207" t="s">
        <v>4085</v>
      </c>
      <c r="F188" s="207" t="s">
        <v>1060</v>
      </c>
    </row>
    <row r="189" spans="1:6" x14ac:dyDescent="0.25">
      <c r="A189" s="207" t="s">
        <v>1061</v>
      </c>
      <c r="B189" s="207" t="s">
        <v>4086</v>
      </c>
      <c r="E189" s="207" t="s">
        <v>4086</v>
      </c>
      <c r="F189" s="207" t="s">
        <v>1061</v>
      </c>
    </row>
    <row r="190" spans="1:6" x14ac:dyDescent="0.25">
      <c r="A190" s="207" t="s">
        <v>1062</v>
      </c>
      <c r="B190" s="207" t="s">
        <v>4087</v>
      </c>
      <c r="E190" s="207" t="s">
        <v>4087</v>
      </c>
      <c r="F190" s="207" t="s">
        <v>1062</v>
      </c>
    </row>
    <row r="191" spans="1:6" x14ac:dyDescent="0.25">
      <c r="A191" s="207" t="s">
        <v>1063</v>
      </c>
      <c r="B191" s="207" t="s">
        <v>4088</v>
      </c>
      <c r="E191" s="207" t="s">
        <v>4088</v>
      </c>
      <c r="F191" s="207" t="s">
        <v>1063</v>
      </c>
    </row>
    <row r="192" spans="1:6" x14ac:dyDescent="0.25">
      <c r="A192" s="207" t="s">
        <v>1064</v>
      </c>
      <c r="B192" s="207" t="s">
        <v>3368</v>
      </c>
      <c r="E192" s="207" t="s">
        <v>3368</v>
      </c>
      <c r="F192" s="207" t="s">
        <v>1064</v>
      </c>
    </row>
    <row r="193" spans="1:6" x14ac:dyDescent="0.25">
      <c r="A193" s="207" t="s">
        <v>1065</v>
      </c>
      <c r="B193" s="207" t="s">
        <v>4089</v>
      </c>
      <c r="E193" s="207" t="s">
        <v>4089</v>
      </c>
      <c r="F193" s="207" t="s">
        <v>1065</v>
      </c>
    </row>
    <row r="194" spans="1:6" x14ac:dyDescent="0.25">
      <c r="A194" s="207" t="s">
        <v>1066</v>
      </c>
      <c r="B194" s="207" t="s">
        <v>3458</v>
      </c>
      <c r="E194" s="207" t="s">
        <v>3458</v>
      </c>
      <c r="F194" s="207" t="s">
        <v>1066</v>
      </c>
    </row>
    <row r="195" spans="1:6" x14ac:dyDescent="0.25">
      <c r="A195" s="207" t="s">
        <v>1067</v>
      </c>
      <c r="B195" s="207" t="s">
        <v>3459</v>
      </c>
      <c r="E195" s="207" t="s">
        <v>3459</v>
      </c>
      <c r="F195" s="207" t="s">
        <v>1067</v>
      </c>
    </row>
    <row r="196" spans="1:6" x14ac:dyDescent="0.25">
      <c r="A196" s="207" t="s">
        <v>1068</v>
      </c>
      <c r="B196" s="207" t="s">
        <v>4090</v>
      </c>
      <c r="E196" s="207" t="s">
        <v>4090</v>
      </c>
      <c r="F196" s="207" t="s">
        <v>1068</v>
      </c>
    </row>
    <row r="197" spans="1:6" x14ac:dyDescent="0.25">
      <c r="A197" s="207" t="s">
        <v>1069</v>
      </c>
      <c r="B197" s="207" t="s">
        <v>3372</v>
      </c>
      <c r="E197" s="207" t="s">
        <v>3372</v>
      </c>
      <c r="F197" s="207" t="s">
        <v>1069</v>
      </c>
    </row>
    <row r="198" spans="1:6" x14ac:dyDescent="0.25">
      <c r="A198" s="207" t="s">
        <v>1070</v>
      </c>
      <c r="B198" s="207" t="s">
        <v>3405</v>
      </c>
      <c r="E198" s="207" t="s">
        <v>3405</v>
      </c>
      <c r="F198" s="207" t="s">
        <v>1070</v>
      </c>
    </row>
    <row r="199" spans="1:6" x14ac:dyDescent="0.25">
      <c r="A199" s="207" t="s">
        <v>1071</v>
      </c>
      <c r="B199" s="207" t="s">
        <v>4091</v>
      </c>
      <c r="E199" s="207" t="s">
        <v>4091</v>
      </c>
      <c r="F199" s="207" t="s">
        <v>1071</v>
      </c>
    </row>
    <row r="200" spans="1:6" x14ac:dyDescent="0.25">
      <c r="A200" s="207" t="s">
        <v>1072</v>
      </c>
      <c r="B200" s="207" t="s">
        <v>3461</v>
      </c>
      <c r="E200" s="207" t="s">
        <v>3461</v>
      </c>
      <c r="F200" s="207" t="s">
        <v>1072</v>
      </c>
    </row>
    <row r="201" spans="1:6" x14ac:dyDescent="0.25">
      <c r="A201" s="207" t="s">
        <v>1073</v>
      </c>
      <c r="B201" s="207" t="s">
        <v>3463</v>
      </c>
      <c r="E201" s="207" t="s">
        <v>3463</v>
      </c>
      <c r="F201" s="207" t="s">
        <v>1073</v>
      </c>
    </row>
    <row r="202" spans="1:6" x14ac:dyDescent="0.25">
      <c r="A202" s="207" t="s">
        <v>1074</v>
      </c>
      <c r="B202" s="207" t="s">
        <v>3465</v>
      </c>
      <c r="E202" s="207" t="s">
        <v>3465</v>
      </c>
      <c r="F202" s="207" t="s">
        <v>1074</v>
      </c>
    </row>
    <row r="203" spans="1:6" x14ac:dyDescent="0.25">
      <c r="A203" s="207" t="s">
        <v>1075</v>
      </c>
      <c r="B203" s="207" t="s">
        <v>4092</v>
      </c>
      <c r="E203" s="207" t="s">
        <v>4092</v>
      </c>
      <c r="F203" s="207" t="s">
        <v>1075</v>
      </c>
    </row>
    <row r="204" spans="1:6" x14ac:dyDescent="0.25">
      <c r="A204" s="207" t="s">
        <v>1076</v>
      </c>
      <c r="B204" s="207" t="s">
        <v>4093</v>
      </c>
      <c r="E204" s="207" t="s">
        <v>4093</v>
      </c>
      <c r="F204" s="207" t="s">
        <v>1076</v>
      </c>
    </row>
    <row r="205" spans="1:6" x14ac:dyDescent="0.25">
      <c r="A205" s="207" t="s">
        <v>1077</v>
      </c>
      <c r="B205" s="207" t="s">
        <v>4094</v>
      </c>
      <c r="E205" s="207" t="s">
        <v>4094</v>
      </c>
      <c r="F205" s="207" t="s">
        <v>1077</v>
      </c>
    </row>
    <row r="206" spans="1:6" x14ac:dyDescent="0.25">
      <c r="A206" s="207" t="s">
        <v>1078</v>
      </c>
      <c r="B206" s="207" t="s">
        <v>3468</v>
      </c>
      <c r="E206" s="207" t="s">
        <v>3468</v>
      </c>
      <c r="F206" s="207" t="s">
        <v>1078</v>
      </c>
    </row>
    <row r="207" spans="1:6" x14ac:dyDescent="0.25">
      <c r="A207" s="207" t="s">
        <v>1079</v>
      </c>
      <c r="B207" s="207" t="s">
        <v>3469</v>
      </c>
      <c r="E207" s="207" t="s">
        <v>3469</v>
      </c>
      <c r="F207" s="207" t="s">
        <v>1079</v>
      </c>
    </row>
    <row r="208" spans="1:6" x14ac:dyDescent="0.25">
      <c r="A208" s="207" t="s">
        <v>1080</v>
      </c>
      <c r="B208" s="207" t="s">
        <v>3470</v>
      </c>
      <c r="E208" s="207" t="s">
        <v>3470</v>
      </c>
      <c r="F208" s="207" t="s">
        <v>1080</v>
      </c>
    </row>
    <row r="209" spans="1:6" x14ac:dyDescent="0.25">
      <c r="A209" s="207" t="s">
        <v>1081</v>
      </c>
      <c r="B209" s="207" t="s">
        <v>3471</v>
      </c>
      <c r="E209" s="207" t="s">
        <v>3471</v>
      </c>
      <c r="F209" s="207" t="s">
        <v>1081</v>
      </c>
    </row>
    <row r="210" spans="1:6" x14ac:dyDescent="0.25">
      <c r="A210" s="207" t="s">
        <v>1082</v>
      </c>
      <c r="B210" s="207" t="s">
        <v>3375</v>
      </c>
      <c r="E210" s="207" t="s">
        <v>3375</v>
      </c>
      <c r="F210" s="207" t="s">
        <v>1082</v>
      </c>
    </row>
    <row r="211" spans="1:6" x14ac:dyDescent="0.25">
      <c r="A211" s="207" t="s">
        <v>1083</v>
      </c>
      <c r="B211" s="207" t="s">
        <v>3411</v>
      </c>
      <c r="E211" s="207" t="s">
        <v>3411</v>
      </c>
      <c r="F211" s="207" t="s">
        <v>1083</v>
      </c>
    </row>
    <row r="212" spans="1:6" x14ac:dyDescent="0.25">
      <c r="A212" s="207" t="s">
        <v>1084</v>
      </c>
      <c r="B212" s="207" t="s">
        <v>3466</v>
      </c>
      <c r="E212" s="207" t="s">
        <v>3466</v>
      </c>
      <c r="F212" s="207" t="s">
        <v>1084</v>
      </c>
    </row>
    <row r="213" spans="1:6" x14ac:dyDescent="0.25">
      <c r="A213" s="207" t="s">
        <v>1085</v>
      </c>
      <c r="B213" s="207" t="s">
        <v>3475</v>
      </c>
      <c r="E213" s="207" t="s">
        <v>3475</v>
      </c>
      <c r="F213" s="207" t="s">
        <v>1085</v>
      </c>
    </row>
    <row r="214" spans="1:6" x14ac:dyDescent="0.25">
      <c r="A214" s="207" t="s">
        <v>1086</v>
      </c>
      <c r="B214" s="207" t="s">
        <v>3476</v>
      </c>
      <c r="E214" s="207" t="s">
        <v>3476</v>
      </c>
      <c r="F214" s="207" t="s">
        <v>1086</v>
      </c>
    </row>
    <row r="215" spans="1:6" x14ac:dyDescent="0.25">
      <c r="A215" s="207" t="s">
        <v>1087</v>
      </c>
      <c r="B215" s="207" t="s">
        <v>3477</v>
      </c>
      <c r="E215" s="207" t="s">
        <v>3477</v>
      </c>
      <c r="F215" s="207" t="s">
        <v>1087</v>
      </c>
    </row>
    <row r="216" spans="1:6" x14ac:dyDescent="0.25">
      <c r="A216" s="207" t="s">
        <v>1088</v>
      </c>
      <c r="B216" s="207" t="s">
        <v>3478</v>
      </c>
      <c r="E216" s="207" t="s">
        <v>3478</v>
      </c>
      <c r="F216" s="207" t="s">
        <v>1088</v>
      </c>
    </row>
    <row r="217" spans="1:6" x14ac:dyDescent="0.25">
      <c r="A217" s="207" t="s">
        <v>1089</v>
      </c>
      <c r="B217" s="207" t="s">
        <v>4095</v>
      </c>
      <c r="E217" s="207" t="s">
        <v>4095</v>
      </c>
      <c r="F217" s="207" t="s">
        <v>1089</v>
      </c>
    </row>
    <row r="218" spans="1:6" x14ac:dyDescent="0.25">
      <c r="A218" s="207" t="s">
        <v>1090</v>
      </c>
      <c r="B218" s="207" t="s">
        <v>4096</v>
      </c>
      <c r="E218" s="207" t="s">
        <v>4096</v>
      </c>
      <c r="F218" s="207" t="s">
        <v>1090</v>
      </c>
    </row>
    <row r="219" spans="1:6" x14ac:dyDescent="0.25">
      <c r="A219" s="207" t="s">
        <v>1091</v>
      </c>
      <c r="B219" s="207" t="s">
        <v>4097</v>
      </c>
      <c r="E219" s="207" t="s">
        <v>4097</v>
      </c>
      <c r="F219" s="207" t="s">
        <v>1091</v>
      </c>
    </row>
    <row r="220" spans="1:6" x14ac:dyDescent="0.25">
      <c r="A220" s="207" t="s">
        <v>1092</v>
      </c>
      <c r="B220" s="207" t="s">
        <v>4098</v>
      </c>
      <c r="E220" s="207" t="s">
        <v>4098</v>
      </c>
      <c r="F220" s="207" t="s">
        <v>1092</v>
      </c>
    </row>
    <row r="221" spans="1:6" x14ac:dyDescent="0.25">
      <c r="A221" s="207" t="s">
        <v>1093</v>
      </c>
      <c r="B221" s="207" t="s">
        <v>4099</v>
      </c>
      <c r="E221" s="207" t="s">
        <v>4099</v>
      </c>
      <c r="F221" s="207" t="s">
        <v>1093</v>
      </c>
    </row>
    <row r="222" spans="1:6" x14ac:dyDescent="0.25">
      <c r="A222" s="207" t="s">
        <v>1094</v>
      </c>
      <c r="B222" s="207" t="s">
        <v>3482</v>
      </c>
      <c r="E222" s="207" t="s">
        <v>3482</v>
      </c>
      <c r="F222" s="207" t="s">
        <v>1094</v>
      </c>
    </row>
    <row r="223" spans="1:6" x14ac:dyDescent="0.25">
      <c r="A223" s="207" t="s">
        <v>1095</v>
      </c>
      <c r="B223" s="207" t="s">
        <v>3483</v>
      </c>
      <c r="E223" s="207" t="s">
        <v>3483</v>
      </c>
      <c r="F223" s="207" t="s">
        <v>1095</v>
      </c>
    </row>
    <row r="224" spans="1:6" x14ac:dyDescent="0.25">
      <c r="A224" s="207" t="s">
        <v>1096</v>
      </c>
      <c r="B224" s="207" t="s">
        <v>4100</v>
      </c>
      <c r="E224" s="207" t="s">
        <v>4100</v>
      </c>
      <c r="F224" s="207" t="s">
        <v>1096</v>
      </c>
    </row>
    <row r="225" spans="1:6" x14ac:dyDescent="0.25">
      <c r="A225" s="207" t="s">
        <v>1097</v>
      </c>
      <c r="B225" s="207" t="s">
        <v>3486</v>
      </c>
      <c r="E225" s="207" t="s">
        <v>3486</v>
      </c>
      <c r="F225" s="207" t="s">
        <v>1097</v>
      </c>
    </row>
    <row r="226" spans="1:6" x14ac:dyDescent="0.25">
      <c r="A226" s="207" t="s">
        <v>1098</v>
      </c>
      <c r="B226" s="207" t="s">
        <v>3488</v>
      </c>
      <c r="E226" s="207" t="s">
        <v>3488</v>
      </c>
      <c r="F226" s="207" t="s">
        <v>1098</v>
      </c>
    </row>
    <row r="227" spans="1:6" x14ac:dyDescent="0.25">
      <c r="A227" s="207" t="s">
        <v>1099</v>
      </c>
      <c r="B227" s="207" t="s">
        <v>4101</v>
      </c>
      <c r="E227" s="207" t="s">
        <v>4101</v>
      </c>
      <c r="F227" s="207" t="s">
        <v>1099</v>
      </c>
    </row>
    <row r="228" spans="1:6" x14ac:dyDescent="0.25">
      <c r="A228" s="207" t="s">
        <v>1100</v>
      </c>
      <c r="B228" s="207" t="s">
        <v>3490</v>
      </c>
      <c r="E228" s="207" t="s">
        <v>3490</v>
      </c>
      <c r="F228" s="207" t="s">
        <v>1100</v>
      </c>
    </row>
    <row r="229" spans="1:6" x14ac:dyDescent="0.25">
      <c r="A229" s="207" t="s">
        <v>1101</v>
      </c>
      <c r="B229" s="207" t="s">
        <v>3491</v>
      </c>
      <c r="E229" s="207" t="s">
        <v>3491</v>
      </c>
      <c r="F229" s="207" t="s">
        <v>1101</v>
      </c>
    </row>
    <row r="230" spans="1:6" x14ac:dyDescent="0.25">
      <c r="A230" s="207" t="s">
        <v>1102</v>
      </c>
      <c r="B230" s="207" t="s">
        <v>3492</v>
      </c>
      <c r="E230" s="207" t="s">
        <v>3492</v>
      </c>
      <c r="F230" s="207" t="s">
        <v>1102</v>
      </c>
    </row>
    <row r="231" spans="1:6" x14ac:dyDescent="0.25">
      <c r="A231" s="207" t="s">
        <v>1103</v>
      </c>
      <c r="B231" s="207" t="s">
        <v>3493</v>
      </c>
      <c r="E231" s="207" t="s">
        <v>3493</v>
      </c>
      <c r="F231" s="207" t="s">
        <v>1103</v>
      </c>
    </row>
    <row r="232" spans="1:6" x14ac:dyDescent="0.25">
      <c r="A232" s="207" t="s">
        <v>1104</v>
      </c>
      <c r="B232" s="207" t="s">
        <v>3495</v>
      </c>
      <c r="E232" s="207" t="s">
        <v>3495</v>
      </c>
      <c r="F232" s="207" t="s">
        <v>1104</v>
      </c>
    </row>
    <row r="233" spans="1:6" x14ac:dyDescent="0.25">
      <c r="A233" s="207" t="s">
        <v>1105</v>
      </c>
      <c r="B233" s="207" t="s">
        <v>3496</v>
      </c>
      <c r="E233" s="207" t="s">
        <v>3496</v>
      </c>
      <c r="F233" s="207" t="s">
        <v>1105</v>
      </c>
    </row>
    <row r="234" spans="1:6" x14ac:dyDescent="0.25">
      <c r="A234" s="207" t="s">
        <v>1106</v>
      </c>
      <c r="B234" s="207" t="s">
        <v>3498</v>
      </c>
      <c r="E234" s="207" t="s">
        <v>3498</v>
      </c>
      <c r="F234" s="207" t="s">
        <v>1106</v>
      </c>
    </row>
    <row r="235" spans="1:6" x14ac:dyDescent="0.25">
      <c r="A235" s="207" t="s">
        <v>1107</v>
      </c>
      <c r="B235" s="207" t="s">
        <v>3499</v>
      </c>
      <c r="E235" s="207" t="s">
        <v>3499</v>
      </c>
      <c r="F235" s="207" t="s">
        <v>1107</v>
      </c>
    </row>
    <row r="236" spans="1:6" x14ac:dyDescent="0.25">
      <c r="A236" s="207" t="s">
        <v>1108</v>
      </c>
      <c r="B236" s="207" t="s">
        <v>3500</v>
      </c>
      <c r="E236" s="207" t="s">
        <v>3500</v>
      </c>
      <c r="F236" s="207" t="s">
        <v>1108</v>
      </c>
    </row>
    <row r="237" spans="1:6" x14ac:dyDescent="0.25">
      <c r="A237" s="207" t="s">
        <v>1109</v>
      </c>
      <c r="B237" s="207" t="s">
        <v>3501</v>
      </c>
      <c r="E237" s="207" t="s">
        <v>3501</v>
      </c>
      <c r="F237" s="207" t="s">
        <v>1109</v>
      </c>
    </row>
    <row r="238" spans="1:6" x14ac:dyDescent="0.25">
      <c r="A238" s="207" t="s">
        <v>3502</v>
      </c>
      <c r="B238" s="207" t="s">
        <v>4102</v>
      </c>
      <c r="E238" s="207" t="s">
        <v>4102</v>
      </c>
      <c r="F238" s="207" t="s">
        <v>3502</v>
      </c>
    </row>
    <row r="239" spans="1:6" x14ac:dyDescent="0.25">
      <c r="A239" s="207" t="s">
        <v>4103</v>
      </c>
      <c r="B239" s="207" t="s">
        <v>4104</v>
      </c>
      <c r="E239" s="207" t="s">
        <v>4104</v>
      </c>
      <c r="F239" s="207" t="s">
        <v>4103</v>
      </c>
    </row>
    <row r="240" spans="1:6" x14ac:dyDescent="0.25">
      <c r="A240" s="207" t="s">
        <v>4105</v>
      </c>
      <c r="B240" s="207" t="s">
        <v>4106</v>
      </c>
      <c r="E240" s="207" t="s">
        <v>4106</v>
      </c>
      <c r="F240" s="207" t="s">
        <v>4105</v>
      </c>
    </row>
    <row r="241" spans="1:6" x14ac:dyDescent="0.25">
      <c r="A241" s="207" t="s">
        <v>1110</v>
      </c>
      <c r="B241" s="207" t="s">
        <v>4107</v>
      </c>
      <c r="E241" s="207" t="s">
        <v>4107</v>
      </c>
      <c r="F241" s="207" t="s">
        <v>1110</v>
      </c>
    </row>
    <row r="242" spans="1:6" x14ac:dyDescent="0.25">
      <c r="A242" s="207" t="s">
        <v>1111</v>
      </c>
      <c r="B242" s="207" t="s">
        <v>4108</v>
      </c>
      <c r="E242" s="207" t="s">
        <v>4108</v>
      </c>
      <c r="F242" s="207" t="s">
        <v>1111</v>
      </c>
    </row>
    <row r="243" spans="1:6" x14ac:dyDescent="0.25">
      <c r="A243" s="207" t="s">
        <v>1112</v>
      </c>
      <c r="B243" s="207" t="s">
        <v>3415</v>
      </c>
      <c r="E243" s="207" t="s">
        <v>3415</v>
      </c>
      <c r="F243" s="207" t="s">
        <v>1112</v>
      </c>
    </row>
    <row r="244" spans="1:6" x14ac:dyDescent="0.25">
      <c r="A244" s="207" t="s">
        <v>1113</v>
      </c>
      <c r="B244" s="207" t="s">
        <v>4109</v>
      </c>
      <c r="E244" s="207" t="s">
        <v>4109</v>
      </c>
      <c r="F244" s="207" t="s">
        <v>1113</v>
      </c>
    </row>
    <row r="245" spans="1:6" x14ac:dyDescent="0.25">
      <c r="A245" s="207" t="s">
        <v>1114</v>
      </c>
      <c r="B245" s="207" t="s">
        <v>4110</v>
      </c>
      <c r="E245" s="207" t="s">
        <v>4110</v>
      </c>
      <c r="F245" s="207" t="s">
        <v>1114</v>
      </c>
    </row>
    <row r="246" spans="1:6" x14ac:dyDescent="0.25">
      <c r="A246" s="207" t="s">
        <v>1115</v>
      </c>
      <c r="B246" s="207" t="s">
        <v>4111</v>
      </c>
      <c r="E246" s="207" t="s">
        <v>4111</v>
      </c>
      <c r="F246" s="207" t="s">
        <v>1115</v>
      </c>
    </row>
    <row r="247" spans="1:6" x14ac:dyDescent="0.25">
      <c r="A247" s="207" t="s">
        <v>1116</v>
      </c>
      <c r="B247" s="207" t="s">
        <v>3506</v>
      </c>
      <c r="E247" s="207" t="s">
        <v>3506</v>
      </c>
      <c r="F247" s="207" t="s">
        <v>1116</v>
      </c>
    </row>
    <row r="248" spans="1:6" x14ac:dyDescent="0.25">
      <c r="A248" s="207" t="s">
        <v>1117</v>
      </c>
      <c r="B248" s="207" t="s">
        <v>3508</v>
      </c>
      <c r="E248" s="207" t="s">
        <v>3508</v>
      </c>
      <c r="F248" s="207" t="s">
        <v>1117</v>
      </c>
    </row>
    <row r="249" spans="1:6" x14ac:dyDescent="0.25">
      <c r="A249" s="207" t="s">
        <v>1118</v>
      </c>
      <c r="B249" s="207" t="s">
        <v>3509</v>
      </c>
      <c r="E249" s="207" t="s">
        <v>3509</v>
      </c>
      <c r="F249" s="207" t="s">
        <v>1118</v>
      </c>
    </row>
    <row r="250" spans="1:6" x14ac:dyDescent="0.25">
      <c r="A250" s="207" t="s">
        <v>1119</v>
      </c>
      <c r="B250" s="207" t="s">
        <v>3510</v>
      </c>
      <c r="E250" s="207" t="s">
        <v>3510</v>
      </c>
      <c r="F250" s="207" t="s">
        <v>1119</v>
      </c>
    </row>
    <row r="251" spans="1:6" x14ac:dyDescent="0.25">
      <c r="A251" s="207" t="s">
        <v>1120</v>
      </c>
      <c r="B251" s="207" t="s">
        <v>3511</v>
      </c>
      <c r="E251" s="207" t="s">
        <v>3511</v>
      </c>
      <c r="F251" s="207" t="s">
        <v>1120</v>
      </c>
    </row>
    <row r="252" spans="1:6" x14ac:dyDescent="0.25">
      <c r="A252" s="207" t="s">
        <v>1121</v>
      </c>
      <c r="B252" s="207" t="s">
        <v>4112</v>
      </c>
      <c r="E252" s="207" t="s">
        <v>4112</v>
      </c>
      <c r="F252" s="207" t="s">
        <v>1121</v>
      </c>
    </row>
    <row r="253" spans="1:6" x14ac:dyDescent="0.25">
      <c r="A253" s="207" t="s">
        <v>1122</v>
      </c>
      <c r="B253" s="207" t="s">
        <v>4113</v>
      </c>
      <c r="E253" s="207" t="s">
        <v>4113</v>
      </c>
      <c r="F253" s="207" t="s">
        <v>1122</v>
      </c>
    </row>
    <row r="254" spans="1:6" x14ac:dyDescent="0.25">
      <c r="A254" s="207" t="s">
        <v>1123</v>
      </c>
      <c r="B254" s="207" t="s">
        <v>4114</v>
      </c>
      <c r="E254" s="207" t="s">
        <v>4114</v>
      </c>
      <c r="F254" s="207" t="s">
        <v>1123</v>
      </c>
    </row>
    <row r="255" spans="1:6" x14ac:dyDescent="0.25">
      <c r="A255" s="207" t="s">
        <v>1124</v>
      </c>
      <c r="B255" s="207" t="s">
        <v>4115</v>
      </c>
      <c r="E255" s="207" t="s">
        <v>4115</v>
      </c>
      <c r="F255" s="207" t="s">
        <v>1124</v>
      </c>
    </row>
    <row r="256" spans="1:6" x14ac:dyDescent="0.25">
      <c r="A256" s="207" t="s">
        <v>1125</v>
      </c>
      <c r="B256" s="207" t="s">
        <v>4116</v>
      </c>
      <c r="E256" s="207" t="s">
        <v>4116</v>
      </c>
      <c r="F256" s="207" t="s">
        <v>1125</v>
      </c>
    </row>
    <row r="257" spans="1:6" x14ac:dyDescent="0.25">
      <c r="A257" s="207" t="s">
        <v>1126</v>
      </c>
      <c r="B257" s="207" t="s">
        <v>4117</v>
      </c>
      <c r="E257" s="207" t="s">
        <v>4117</v>
      </c>
      <c r="F257" s="207" t="s">
        <v>1126</v>
      </c>
    </row>
    <row r="258" spans="1:6" x14ac:dyDescent="0.25">
      <c r="A258" s="207" t="s">
        <v>1127</v>
      </c>
      <c r="B258" s="207" t="s">
        <v>4118</v>
      </c>
      <c r="E258" s="207" t="s">
        <v>4118</v>
      </c>
      <c r="F258" s="207" t="s">
        <v>1127</v>
      </c>
    </row>
    <row r="259" spans="1:6" x14ac:dyDescent="0.25">
      <c r="A259" s="207" t="s">
        <v>1128</v>
      </c>
      <c r="B259" s="207" t="s">
        <v>4119</v>
      </c>
      <c r="E259" s="207" t="s">
        <v>4119</v>
      </c>
      <c r="F259" s="207" t="s">
        <v>1128</v>
      </c>
    </row>
    <row r="260" spans="1:6" x14ac:dyDescent="0.25">
      <c r="A260" s="207" t="s">
        <v>1129</v>
      </c>
      <c r="B260" s="207" t="s">
        <v>4120</v>
      </c>
      <c r="E260" s="207" t="s">
        <v>4120</v>
      </c>
      <c r="F260" s="207" t="s">
        <v>1129</v>
      </c>
    </row>
    <row r="261" spans="1:6" x14ac:dyDescent="0.25">
      <c r="A261" s="207" t="s">
        <v>1130</v>
      </c>
      <c r="B261" s="207" t="s">
        <v>4121</v>
      </c>
      <c r="E261" s="207" t="s">
        <v>4121</v>
      </c>
      <c r="F261" s="207" t="s">
        <v>1130</v>
      </c>
    </row>
    <row r="262" spans="1:6" x14ac:dyDescent="0.25">
      <c r="A262" s="207" t="s">
        <v>1131</v>
      </c>
      <c r="B262" s="207" t="s">
        <v>4122</v>
      </c>
      <c r="E262" s="207" t="s">
        <v>4122</v>
      </c>
      <c r="F262" s="207" t="s">
        <v>1131</v>
      </c>
    </row>
    <row r="263" spans="1:6" x14ac:dyDescent="0.25">
      <c r="A263" s="207" t="s">
        <v>1132</v>
      </c>
      <c r="B263" s="207" t="s">
        <v>4123</v>
      </c>
      <c r="E263" s="207" t="s">
        <v>4123</v>
      </c>
      <c r="F263" s="207" t="s">
        <v>1132</v>
      </c>
    </row>
    <row r="264" spans="1:6" x14ac:dyDescent="0.25">
      <c r="A264" s="207" t="s">
        <v>1133</v>
      </c>
      <c r="B264" s="207" t="s">
        <v>4124</v>
      </c>
      <c r="E264" s="207" t="s">
        <v>4124</v>
      </c>
      <c r="F264" s="207" t="s">
        <v>1133</v>
      </c>
    </row>
    <row r="265" spans="1:6" x14ac:dyDescent="0.25">
      <c r="A265" s="207" t="s">
        <v>1134</v>
      </c>
      <c r="B265" s="207" t="s">
        <v>4125</v>
      </c>
      <c r="E265" s="207" t="s">
        <v>4125</v>
      </c>
      <c r="F265" s="207" t="s">
        <v>1134</v>
      </c>
    </row>
    <row r="266" spans="1:6" x14ac:dyDescent="0.25">
      <c r="A266" s="207" t="s">
        <v>1135</v>
      </c>
      <c r="B266" s="207" t="s">
        <v>4126</v>
      </c>
      <c r="E266" s="207" t="s">
        <v>4126</v>
      </c>
      <c r="F266" s="207" t="s">
        <v>1135</v>
      </c>
    </row>
    <row r="267" spans="1:6" x14ac:dyDescent="0.25">
      <c r="A267" s="207" t="s">
        <v>1136</v>
      </c>
      <c r="B267" s="207" t="s">
        <v>4127</v>
      </c>
      <c r="E267" s="207" t="s">
        <v>4127</v>
      </c>
      <c r="F267" s="207" t="s">
        <v>1136</v>
      </c>
    </row>
    <row r="268" spans="1:6" x14ac:dyDescent="0.25">
      <c r="A268" s="207" t="s">
        <v>1137</v>
      </c>
      <c r="B268" s="207" t="s">
        <v>3355</v>
      </c>
      <c r="E268" s="207" t="s">
        <v>3355</v>
      </c>
      <c r="F268" s="207" t="s">
        <v>1137</v>
      </c>
    </row>
    <row r="269" spans="1:6" x14ac:dyDescent="0.25">
      <c r="A269" s="207" t="s">
        <v>1138</v>
      </c>
      <c r="B269" s="207" t="s">
        <v>3387</v>
      </c>
      <c r="E269" s="207" t="s">
        <v>3387</v>
      </c>
      <c r="F269" s="207" t="s">
        <v>1138</v>
      </c>
    </row>
    <row r="270" spans="1:6" x14ac:dyDescent="0.25">
      <c r="A270" s="207" t="s">
        <v>1139</v>
      </c>
      <c r="B270" s="207" t="s">
        <v>3438</v>
      </c>
      <c r="E270" s="207" t="s">
        <v>3438</v>
      </c>
      <c r="F270" s="207" t="s">
        <v>1139</v>
      </c>
    </row>
    <row r="271" spans="1:6" x14ac:dyDescent="0.25">
      <c r="A271" s="207" t="s">
        <v>1140</v>
      </c>
      <c r="B271" s="207" t="s">
        <v>3497</v>
      </c>
      <c r="E271" s="207" t="s">
        <v>3497</v>
      </c>
      <c r="F271" s="207" t="s">
        <v>1140</v>
      </c>
    </row>
    <row r="272" spans="1:6" x14ac:dyDescent="0.25">
      <c r="A272" s="207" t="s">
        <v>1141</v>
      </c>
      <c r="B272" s="207" t="s">
        <v>3519</v>
      </c>
      <c r="E272" s="207" t="s">
        <v>3519</v>
      </c>
      <c r="F272" s="207" t="s">
        <v>1141</v>
      </c>
    </row>
    <row r="273" spans="1:6" x14ac:dyDescent="0.25">
      <c r="A273" s="207" t="s">
        <v>1142</v>
      </c>
      <c r="B273" s="207" t="s">
        <v>3521</v>
      </c>
      <c r="E273" s="207" t="s">
        <v>3521</v>
      </c>
      <c r="F273" s="207" t="s">
        <v>1142</v>
      </c>
    </row>
    <row r="274" spans="1:6" x14ac:dyDescent="0.25">
      <c r="A274" s="207" t="s">
        <v>1143</v>
      </c>
      <c r="B274" s="207" t="s">
        <v>3522</v>
      </c>
      <c r="E274" s="207" t="s">
        <v>3522</v>
      </c>
      <c r="F274" s="207" t="s">
        <v>1143</v>
      </c>
    </row>
    <row r="275" spans="1:6" x14ac:dyDescent="0.25">
      <c r="A275" s="207" t="s">
        <v>1144</v>
      </c>
      <c r="B275" s="207" t="s">
        <v>3523</v>
      </c>
      <c r="E275" s="207" t="s">
        <v>3523</v>
      </c>
      <c r="F275" s="207" t="s">
        <v>1144</v>
      </c>
    </row>
    <row r="276" spans="1:6" x14ac:dyDescent="0.25">
      <c r="A276" s="207" t="s">
        <v>1145</v>
      </c>
      <c r="B276" s="207" t="s">
        <v>3524</v>
      </c>
      <c r="E276" s="207" t="s">
        <v>3524</v>
      </c>
      <c r="F276" s="207" t="s">
        <v>1145</v>
      </c>
    </row>
    <row r="277" spans="1:6" x14ac:dyDescent="0.25">
      <c r="A277" s="207" t="s">
        <v>1146</v>
      </c>
      <c r="B277" s="207" t="s">
        <v>3525</v>
      </c>
      <c r="E277" s="207" t="s">
        <v>3525</v>
      </c>
      <c r="F277" s="207" t="s">
        <v>1146</v>
      </c>
    </row>
    <row r="278" spans="1:6" x14ac:dyDescent="0.25">
      <c r="A278" s="207" t="s">
        <v>1147</v>
      </c>
      <c r="B278" s="207" t="s">
        <v>3526</v>
      </c>
      <c r="E278" s="207" t="s">
        <v>3526</v>
      </c>
      <c r="F278" s="207" t="s">
        <v>1147</v>
      </c>
    </row>
    <row r="279" spans="1:6" x14ac:dyDescent="0.25">
      <c r="A279" s="207" t="s">
        <v>1148</v>
      </c>
      <c r="B279" s="207" t="s">
        <v>4128</v>
      </c>
      <c r="E279" s="207" t="s">
        <v>4128</v>
      </c>
      <c r="F279" s="207" t="s">
        <v>1148</v>
      </c>
    </row>
    <row r="280" spans="1:6" x14ac:dyDescent="0.25">
      <c r="A280" s="207" t="s">
        <v>1149</v>
      </c>
      <c r="B280" s="207" t="s">
        <v>3360</v>
      </c>
      <c r="E280" s="207" t="s">
        <v>3360</v>
      </c>
      <c r="F280" s="207" t="s">
        <v>1149</v>
      </c>
    </row>
    <row r="281" spans="1:6" x14ac:dyDescent="0.25">
      <c r="A281" s="207" t="s">
        <v>1150</v>
      </c>
      <c r="B281" s="207" t="s">
        <v>3392</v>
      </c>
      <c r="E281" s="207" t="s">
        <v>3392</v>
      </c>
      <c r="F281" s="207" t="s">
        <v>1150</v>
      </c>
    </row>
    <row r="282" spans="1:6" x14ac:dyDescent="0.25">
      <c r="A282" s="207" t="s">
        <v>1151</v>
      </c>
      <c r="B282" s="207" t="s">
        <v>3446</v>
      </c>
      <c r="E282" s="207" t="s">
        <v>3446</v>
      </c>
      <c r="F282" s="207" t="s">
        <v>1151</v>
      </c>
    </row>
    <row r="283" spans="1:6" x14ac:dyDescent="0.25">
      <c r="A283" s="207" t="s">
        <v>1152</v>
      </c>
      <c r="B283" s="207" t="s">
        <v>3364</v>
      </c>
      <c r="E283" s="207" t="s">
        <v>3364</v>
      </c>
      <c r="F283" s="207" t="s">
        <v>1152</v>
      </c>
    </row>
    <row r="284" spans="1:6" x14ac:dyDescent="0.25">
      <c r="A284" s="207" t="s">
        <v>1153</v>
      </c>
      <c r="B284" s="207" t="s">
        <v>3395</v>
      </c>
      <c r="E284" s="207" t="s">
        <v>3395</v>
      </c>
      <c r="F284" s="207" t="s">
        <v>1153</v>
      </c>
    </row>
    <row r="285" spans="1:6" x14ac:dyDescent="0.25">
      <c r="A285" s="207" t="s">
        <v>1154</v>
      </c>
      <c r="B285" s="207" t="s">
        <v>3452</v>
      </c>
      <c r="E285" s="207" t="s">
        <v>3452</v>
      </c>
      <c r="F285" s="207" t="s">
        <v>1154</v>
      </c>
    </row>
    <row r="286" spans="1:6" x14ac:dyDescent="0.25">
      <c r="A286" s="207" t="s">
        <v>1155</v>
      </c>
      <c r="B286" s="207" t="s">
        <v>3505</v>
      </c>
      <c r="E286" s="207" t="s">
        <v>3505</v>
      </c>
      <c r="F286" s="207" t="s">
        <v>1155</v>
      </c>
    </row>
    <row r="287" spans="1:6" x14ac:dyDescent="0.25">
      <c r="A287" s="207" t="s">
        <v>1156</v>
      </c>
      <c r="B287" s="207" t="s">
        <v>3529</v>
      </c>
      <c r="E287" s="207" t="s">
        <v>3529</v>
      </c>
      <c r="F287" s="207" t="s">
        <v>1156</v>
      </c>
    </row>
    <row r="288" spans="1:6" x14ac:dyDescent="0.25">
      <c r="A288" s="207" t="s">
        <v>1157</v>
      </c>
      <c r="B288" s="207" t="s">
        <v>3366</v>
      </c>
      <c r="E288" s="207" t="s">
        <v>3366</v>
      </c>
      <c r="F288" s="207" t="s">
        <v>1157</v>
      </c>
    </row>
    <row r="289" spans="1:6" x14ac:dyDescent="0.25">
      <c r="A289" s="207" t="s">
        <v>1158</v>
      </c>
      <c r="B289" s="207" t="s">
        <v>3398</v>
      </c>
      <c r="E289" s="207" t="s">
        <v>3398</v>
      </c>
      <c r="F289" s="207" t="s">
        <v>1158</v>
      </c>
    </row>
    <row r="290" spans="1:6" x14ac:dyDescent="0.25">
      <c r="A290" s="207" t="s">
        <v>1159</v>
      </c>
      <c r="B290" s="207" t="s">
        <v>3455</v>
      </c>
      <c r="E290" s="207" t="s">
        <v>3455</v>
      </c>
      <c r="F290" s="207" t="s">
        <v>1159</v>
      </c>
    </row>
    <row r="291" spans="1:6" x14ac:dyDescent="0.25">
      <c r="A291" s="207" t="s">
        <v>1160</v>
      </c>
      <c r="B291" s="207" t="s">
        <v>3512</v>
      </c>
      <c r="E291" s="207" t="s">
        <v>3512</v>
      </c>
      <c r="F291" s="207" t="s">
        <v>1160</v>
      </c>
    </row>
    <row r="292" spans="1:6" x14ac:dyDescent="0.25">
      <c r="A292" s="207" t="s">
        <v>1161</v>
      </c>
      <c r="B292" s="207" t="s">
        <v>3340</v>
      </c>
      <c r="E292" s="207" t="s">
        <v>3340</v>
      </c>
      <c r="F292" s="207" t="s">
        <v>1161</v>
      </c>
    </row>
    <row r="293" spans="1:6" x14ac:dyDescent="0.25">
      <c r="A293" s="207" t="s">
        <v>1162</v>
      </c>
      <c r="B293" s="207" t="s">
        <v>3377</v>
      </c>
      <c r="E293" s="207" t="s">
        <v>3377</v>
      </c>
      <c r="F293" s="207" t="s">
        <v>1162</v>
      </c>
    </row>
    <row r="294" spans="1:6" x14ac:dyDescent="0.25">
      <c r="A294" s="207" t="s">
        <v>1163</v>
      </c>
      <c r="B294" s="207" t="s">
        <v>3416</v>
      </c>
      <c r="E294" s="207" t="s">
        <v>3416</v>
      </c>
      <c r="F294" s="207" t="s">
        <v>1163</v>
      </c>
    </row>
    <row r="295" spans="1:6" x14ac:dyDescent="0.25">
      <c r="A295" s="207" t="s">
        <v>1164</v>
      </c>
      <c r="B295" s="207" t="s">
        <v>3472</v>
      </c>
      <c r="E295" s="207" t="s">
        <v>3472</v>
      </c>
      <c r="F295" s="207" t="s">
        <v>1164</v>
      </c>
    </row>
    <row r="296" spans="1:6" x14ac:dyDescent="0.25">
      <c r="A296" s="207" t="s">
        <v>1165</v>
      </c>
      <c r="B296" s="207" t="s">
        <v>3518</v>
      </c>
      <c r="E296" s="207" t="s">
        <v>3518</v>
      </c>
      <c r="F296" s="207" t="s">
        <v>1165</v>
      </c>
    </row>
    <row r="297" spans="1:6" x14ac:dyDescent="0.25">
      <c r="A297" s="207" t="s">
        <v>1166</v>
      </c>
      <c r="B297" s="207" t="s">
        <v>3343</v>
      </c>
      <c r="E297" s="207" t="s">
        <v>3343</v>
      </c>
      <c r="F297" s="207" t="s">
        <v>1166</v>
      </c>
    </row>
    <row r="298" spans="1:6" x14ac:dyDescent="0.25">
      <c r="A298" s="207" t="s">
        <v>1167</v>
      </c>
      <c r="B298" s="207" t="s">
        <v>3380</v>
      </c>
      <c r="E298" s="207" t="s">
        <v>3380</v>
      </c>
      <c r="F298" s="207" t="s">
        <v>1167</v>
      </c>
    </row>
    <row r="299" spans="1:6" x14ac:dyDescent="0.25">
      <c r="A299" s="207" t="s">
        <v>1168</v>
      </c>
      <c r="B299" s="207" t="s">
        <v>3419</v>
      </c>
      <c r="E299" s="207" t="s">
        <v>3419</v>
      </c>
      <c r="F299" s="207" t="s">
        <v>1168</v>
      </c>
    </row>
    <row r="300" spans="1:6" x14ac:dyDescent="0.25">
      <c r="A300" s="207" t="s">
        <v>1169</v>
      </c>
      <c r="B300" s="207" t="s">
        <v>3479</v>
      </c>
      <c r="E300" s="207" t="s">
        <v>3479</v>
      </c>
      <c r="F300" s="207" t="s">
        <v>1169</v>
      </c>
    </row>
    <row r="301" spans="1:6" x14ac:dyDescent="0.25">
      <c r="A301" s="207" t="s">
        <v>1170</v>
      </c>
      <c r="B301" s="207" t="s">
        <v>4129</v>
      </c>
      <c r="E301" s="207" t="s">
        <v>4129</v>
      </c>
      <c r="F301" s="207" t="s">
        <v>1170</v>
      </c>
    </row>
    <row r="302" spans="1:6" x14ac:dyDescent="0.25">
      <c r="A302" s="207" t="s">
        <v>1171</v>
      </c>
      <c r="B302" s="207" t="s">
        <v>4130</v>
      </c>
      <c r="E302" s="207" t="s">
        <v>4130</v>
      </c>
      <c r="F302" s="207" t="s">
        <v>1171</v>
      </c>
    </row>
    <row r="303" spans="1:6" x14ac:dyDescent="0.25">
      <c r="A303" s="207" t="s">
        <v>1172</v>
      </c>
      <c r="B303" s="207" t="s">
        <v>3346</v>
      </c>
      <c r="E303" s="207" t="s">
        <v>3346</v>
      </c>
      <c r="F303" s="207" t="s">
        <v>1172</v>
      </c>
    </row>
    <row r="304" spans="1:6" x14ac:dyDescent="0.25">
      <c r="A304" s="207" t="s">
        <v>1173</v>
      </c>
      <c r="B304" s="207" t="s">
        <v>3383</v>
      </c>
      <c r="E304" s="207" t="s">
        <v>3383</v>
      </c>
      <c r="F304" s="207" t="s">
        <v>1173</v>
      </c>
    </row>
    <row r="305" spans="1:6" x14ac:dyDescent="0.25">
      <c r="A305" s="207" t="s">
        <v>1174</v>
      </c>
      <c r="B305" s="207" t="s">
        <v>3425</v>
      </c>
      <c r="E305" s="207" t="s">
        <v>3425</v>
      </c>
      <c r="F305" s="207" t="s">
        <v>1174</v>
      </c>
    </row>
    <row r="306" spans="1:6" x14ac:dyDescent="0.25">
      <c r="A306" s="207" t="s">
        <v>1175</v>
      </c>
      <c r="B306" s="207" t="s">
        <v>3484</v>
      </c>
      <c r="E306" s="207" t="s">
        <v>3484</v>
      </c>
      <c r="F306" s="207" t="s">
        <v>1175</v>
      </c>
    </row>
    <row r="307" spans="1:6" x14ac:dyDescent="0.25">
      <c r="A307" s="207" t="s">
        <v>1176</v>
      </c>
      <c r="B307" s="207" t="s">
        <v>4131</v>
      </c>
      <c r="E307" s="207" t="s">
        <v>4131</v>
      </c>
      <c r="F307" s="207" t="s">
        <v>1176</v>
      </c>
    </row>
    <row r="308" spans="1:6" x14ac:dyDescent="0.25">
      <c r="A308" s="207" t="s">
        <v>1177</v>
      </c>
      <c r="B308" s="207" t="s">
        <v>3534</v>
      </c>
      <c r="E308" s="207" t="s">
        <v>3534</v>
      </c>
      <c r="F308" s="207" t="s">
        <v>1177</v>
      </c>
    </row>
    <row r="309" spans="1:6" x14ac:dyDescent="0.25">
      <c r="A309" s="207" t="s">
        <v>1178</v>
      </c>
      <c r="B309" s="207" t="s">
        <v>3535</v>
      </c>
      <c r="E309" s="207" t="s">
        <v>3535</v>
      </c>
      <c r="F309" s="207" t="s">
        <v>1178</v>
      </c>
    </row>
    <row r="310" spans="1:6" x14ac:dyDescent="0.25">
      <c r="A310" s="207" t="s">
        <v>1179</v>
      </c>
      <c r="B310" s="207" t="s">
        <v>4132</v>
      </c>
      <c r="E310" s="207" t="s">
        <v>4132</v>
      </c>
      <c r="F310" s="207" t="s">
        <v>1179</v>
      </c>
    </row>
    <row r="311" spans="1:6" x14ac:dyDescent="0.25">
      <c r="A311" s="207" t="s">
        <v>1180</v>
      </c>
      <c r="B311" s="207" t="s">
        <v>4133</v>
      </c>
      <c r="E311" s="207" t="s">
        <v>4133</v>
      </c>
      <c r="F311" s="207" t="s">
        <v>1180</v>
      </c>
    </row>
    <row r="312" spans="1:6" x14ac:dyDescent="0.25">
      <c r="A312" s="207" t="s">
        <v>1181</v>
      </c>
      <c r="B312" s="207" t="s">
        <v>4134</v>
      </c>
      <c r="E312" s="207" t="s">
        <v>4134</v>
      </c>
      <c r="F312" s="207" t="s">
        <v>1181</v>
      </c>
    </row>
    <row r="313" spans="1:6" x14ac:dyDescent="0.25">
      <c r="A313" s="207" t="s">
        <v>1182</v>
      </c>
      <c r="B313" s="207" t="s">
        <v>4135</v>
      </c>
      <c r="E313" s="207" t="s">
        <v>4135</v>
      </c>
      <c r="F313" s="207" t="s">
        <v>1182</v>
      </c>
    </row>
    <row r="314" spans="1:6" x14ac:dyDescent="0.25">
      <c r="A314" s="207" t="s">
        <v>1183</v>
      </c>
      <c r="B314" s="207" t="s">
        <v>4136</v>
      </c>
      <c r="E314" s="207" t="s">
        <v>4136</v>
      </c>
      <c r="F314" s="207" t="s">
        <v>1183</v>
      </c>
    </row>
    <row r="315" spans="1:6" x14ac:dyDescent="0.25">
      <c r="A315" s="207" t="s">
        <v>1184</v>
      </c>
      <c r="B315" s="207" t="s">
        <v>4137</v>
      </c>
      <c r="E315" s="207" t="s">
        <v>4137</v>
      </c>
      <c r="F315" s="207" t="s">
        <v>1184</v>
      </c>
    </row>
    <row r="316" spans="1:6" x14ac:dyDescent="0.25">
      <c r="A316" s="207" t="s">
        <v>1185</v>
      </c>
      <c r="B316" s="207" t="s">
        <v>4138</v>
      </c>
      <c r="E316" s="207" t="s">
        <v>4138</v>
      </c>
      <c r="F316" s="207" t="s">
        <v>1185</v>
      </c>
    </row>
    <row r="317" spans="1:6" x14ac:dyDescent="0.25">
      <c r="A317" s="207" t="s">
        <v>1186</v>
      </c>
      <c r="B317" s="207" t="s">
        <v>3356</v>
      </c>
      <c r="E317" s="207" t="s">
        <v>3356</v>
      </c>
      <c r="F317" s="207" t="s">
        <v>1186</v>
      </c>
    </row>
    <row r="318" spans="1:6" x14ac:dyDescent="0.25">
      <c r="A318" s="207" t="s">
        <v>1187</v>
      </c>
      <c r="B318" s="207" t="s">
        <v>3388</v>
      </c>
      <c r="E318" s="207" t="s">
        <v>3388</v>
      </c>
      <c r="F318" s="207" t="s">
        <v>1187</v>
      </c>
    </row>
    <row r="319" spans="1:6" x14ac:dyDescent="0.25">
      <c r="A319" s="207" t="s">
        <v>1188</v>
      </c>
      <c r="B319" s="207" t="s">
        <v>3440</v>
      </c>
      <c r="E319" s="207" t="s">
        <v>3440</v>
      </c>
      <c r="F319" s="207" t="s">
        <v>1188</v>
      </c>
    </row>
    <row r="320" spans="1:6" x14ac:dyDescent="0.25">
      <c r="A320" s="207" t="s">
        <v>1189</v>
      </c>
      <c r="B320" s="207" t="s">
        <v>4139</v>
      </c>
      <c r="E320" s="207" t="s">
        <v>4139</v>
      </c>
      <c r="F320" s="207" t="s">
        <v>1189</v>
      </c>
    </row>
    <row r="321" spans="1:6" x14ac:dyDescent="0.25">
      <c r="A321" s="207" t="s">
        <v>1190</v>
      </c>
      <c r="B321" s="207" t="s">
        <v>4140</v>
      </c>
      <c r="E321" s="207" t="s">
        <v>4140</v>
      </c>
      <c r="F321" s="207" t="s">
        <v>1190</v>
      </c>
    </row>
    <row r="322" spans="1:6" x14ac:dyDescent="0.25">
      <c r="A322" s="207" t="s">
        <v>1191</v>
      </c>
      <c r="B322" s="207" t="s">
        <v>3361</v>
      </c>
      <c r="E322" s="207" t="s">
        <v>3361</v>
      </c>
      <c r="F322" s="207" t="s">
        <v>1191</v>
      </c>
    </row>
    <row r="323" spans="1:6" x14ac:dyDescent="0.25">
      <c r="A323" s="207" t="s">
        <v>1192</v>
      </c>
      <c r="B323" s="207" t="s">
        <v>4141</v>
      </c>
      <c r="E323" s="207" t="s">
        <v>4141</v>
      </c>
      <c r="F323" s="207" t="s">
        <v>1192</v>
      </c>
    </row>
    <row r="324" spans="1:6" x14ac:dyDescent="0.25">
      <c r="A324" s="207" t="s">
        <v>1193</v>
      </c>
      <c r="B324" s="207" t="s">
        <v>4142</v>
      </c>
      <c r="E324" s="207" t="s">
        <v>4142</v>
      </c>
      <c r="F324" s="207" t="s">
        <v>1193</v>
      </c>
    </row>
    <row r="325" spans="1:6" x14ac:dyDescent="0.25">
      <c r="A325" s="207" t="s">
        <v>1194</v>
      </c>
      <c r="B325" s="207" t="s">
        <v>3503</v>
      </c>
      <c r="E325" s="207" t="s">
        <v>3503</v>
      </c>
      <c r="F325" s="207" t="s">
        <v>1194</v>
      </c>
    </row>
    <row r="326" spans="1:6" x14ac:dyDescent="0.25">
      <c r="A326" s="207" t="s">
        <v>1195</v>
      </c>
      <c r="B326" s="207" t="s">
        <v>4143</v>
      </c>
      <c r="E326" s="207" t="s">
        <v>4143</v>
      </c>
      <c r="F326" s="207" t="s">
        <v>1195</v>
      </c>
    </row>
    <row r="327" spans="1:6" x14ac:dyDescent="0.25">
      <c r="A327" s="207" t="s">
        <v>1196</v>
      </c>
      <c r="B327" s="207" t="s">
        <v>4144</v>
      </c>
      <c r="E327" s="207" t="s">
        <v>4144</v>
      </c>
      <c r="F327" s="207" t="s">
        <v>1196</v>
      </c>
    </row>
    <row r="328" spans="1:6" x14ac:dyDescent="0.25">
      <c r="A328" s="207" t="s">
        <v>1197</v>
      </c>
      <c r="B328" s="207" t="s">
        <v>4145</v>
      </c>
      <c r="E328" s="207" t="s">
        <v>4145</v>
      </c>
      <c r="F328" s="207" t="s">
        <v>1197</v>
      </c>
    </row>
    <row r="329" spans="1:6" x14ac:dyDescent="0.25">
      <c r="A329" s="207" t="s">
        <v>1198</v>
      </c>
      <c r="B329" s="207" t="s">
        <v>4146</v>
      </c>
      <c r="E329" s="207" t="s">
        <v>4146</v>
      </c>
      <c r="F329" s="207" t="s">
        <v>1198</v>
      </c>
    </row>
    <row r="330" spans="1:6" x14ac:dyDescent="0.25">
      <c r="A330" s="207" t="s">
        <v>1199</v>
      </c>
      <c r="B330" s="207" t="s">
        <v>3399</v>
      </c>
      <c r="E330" s="207" t="s">
        <v>3399</v>
      </c>
      <c r="F330" s="207" t="s">
        <v>1199</v>
      </c>
    </row>
    <row r="331" spans="1:6" x14ac:dyDescent="0.25">
      <c r="A331" s="207" t="s">
        <v>1200</v>
      </c>
      <c r="B331" s="207" t="s">
        <v>3456</v>
      </c>
      <c r="E331" s="207" t="s">
        <v>3456</v>
      </c>
      <c r="F331" s="207" t="s">
        <v>1200</v>
      </c>
    </row>
    <row r="332" spans="1:6" x14ac:dyDescent="0.25">
      <c r="A332" s="207" t="s">
        <v>1201</v>
      </c>
      <c r="B332" s="207" t="s">
        <v>3369</v>
      </c>
      <c r="E332" s="207" t="s">
        <v>3369</v>
      </c>
      <c r="F332" s="207" t="s">
        <v>1201</v>
      </c>
    </row>
    <row r="333" spans="1:6" x14ac:dyDescent="0.25">
      <c r="A333" s="207" t="s">
        <v>1202</v>
      </c>
      <c r="B333" s="207" t="s">
        <v>4147</v>
      </c>
      <c r="E333" s="207" t="s">
        <v>4147</v>
      </c>
      <c r="F333" s="207" t="s">
        <v>1202</v>
      </c>
    </row>
    <row r="334" spans="1:6" x14ac:dyDescent="0.25">
      <c r="A334" s="207" t="s">
        <v>1203</v>
      </c>
      <c r="B334" s="207" t="s">
        <v>4148</v>
      </c>
      <c r="E334" s="207" t="s">
        <v>4148</v>
      </c>
      <c r="F334" s="207" t="s">
        <v>1203</v>
      </c>
    </row>
    <row r="335" spans="1:6" x14ac:dyDescent="0.25">
      <c r="A335" s="207" t="s">
        <v>1204</v>
      </c>
      <c r="B335" s="207" t="s">
        <v>4149</v>
      </c>
      <c r="E335" s="207" t="s">
        <v>4149</v>
      </c>
      <c r="F335" s="207" t="s">
        <v>1204</v>
      </c>
    </row>
    <row r="336" spans="1:6" x14ac:dyDescent="0.25">
      <c r="A336" s="207" t="s">
        <v>1205</v>
      </c>
      <c r="B336" s="207" t="s">
        <v>4150</v>
      </c>
      <c r="E336" s="207" t="s">
        <v>4150</v>
      </c>
      <c r="F336" s="207" t="s">
        <v>1205</v>
      </c>
    </row>
    <row r="337" spans="1:6" x14ac:dyDescent="0.25">
      <c r="A337" s="207" t="s">
        <v>1206</v>
      </c>
      <c r="B337" s="207" t="s">
        <v>4151</v>
      </c>
      <c r="E337" s="207" t="s">
        <v>4151</v>
      </c>
      <c r="F337" s="207" t="s">
        <v>1206</v>
      </c>
    </row>
    <row r="338" spans="1:6" x14ac:dyDescent="0.25">
      <c r="A338" s="207" t="s">
        <v>1207</v>
      </c>
      <c r="B338" s="207" t="s">
        <v>4152</v>
      </c>
      <c r="E338" s="207" t="s">
        <v>4152</v>
      </c>
      <c r="F338" s="207" t="s">
        <v>1207</v>
      </c>
    </row>
    <row r="339" spans="1:6" x14ac:dyDescent="0.25">
      <c r="A339" s="207" t="s">
        <v>1208</v>
      </c>
      <c r="B339" s="207" t="s">
        <v>3341</v>
      </c>
      <c r="E339" s="207" t="s">
        <v>3341</v>
      </c>
      <c r="F339" s="207" t="s">
        <v>1208</v>
      </c>
    </row>
    <row r="340" spans="1:6" x14ac:dyDescent="0.25">
      <c r="A340" s="207" t="s">
        <v>1209</v>
      </c>
      <c r="B340" s="207" t="s">
        <v>3378</v>
      </c>
      <c r="E340" s="207" t="s">
        <v>3378</v>
      </c>
      <c r="F340" s="207" t="s">
        <v>1209</v>
      </c>
    </row>
    <row r="341" spans="1:6" x14ac:dyDescent="0.25">
      <c r="A341" s="207" t="s">
        <v>1210</v>
      </c>
      <c r="B341" s="207" t="s">
        <v>3417</v>
      </c>
      <c r="E341" s="207" t="s">
        <v>3417</v>
      </c>
      <c r="F341" s="207" t="s">
        <v>1210</v>
      </c>
    </row>
    <row r="342" spans="1:6" x14ac:dyDescent="0.25">
      <c r="A342" s="207" t="s">
        <v>1211</v>
      </c>
      <c r="B342" s="207" t="s">
        <v>3473</v>
      </c>
      <c r="E342" s="207" t="s">
        <v>3473</v>
      </c>
      <c r="F342" s="207" t="s">
        <v>1211</v>
      </c>
    </row>
    <row r="343" spans="1:6" x14ac:dyDescent="0.25">
      <c r="A343" s="207" t="s">
        <v>1212</v>
      </c>
      <c r="B343" s="207" t="s">
        <v>4153</v>
      </c>
      <c r="E343" s="207" t="s">
        <v>4153</v>
      </c>
      <c r="F343" s="207" t="s">
        <v>1212</v>
      </c>
    </row>
    <row r="344" spans="1:6" x14ac:dyDescent="0.25">
      <c r="A344" s="207" t="s">
        <v>1213</v>
      </c>
      <c r="B344" s="207" t="s">
        <v>3344</v>
      </c>
      <c r="E344" s="207" t="s">
        <v>3344</v>
      </c>
      <c r="F344" s="207" t="s">
        <v>1213</v>
      </c>
    </row>
    <row r="345" spans="1:6" x14ac:dyDescent="0.25">
      <c r="A345" s="207" t="s">
        <v>1214</v>
      </c>
      <c r="B345" s="207" t="s">
        <v>4154</v>
      </c>
      <c r="E345" s="207" t="s">
        <v>4154</v>
      </c>
      <c r="F345" s="207" t="s">
        <v>1214</v>
      </c>
    </row>
    <row r="346" spans="1:6" x14ac:dyDescent="0.25">
      <c r="A346" s="207" t="s">
        <v>1215</v>
      </c>
      <c r="B346" s="207" t="s">
        <v>3420</v>
      </c>
      <c r="E346" s="207" t="s">
        <v>3420</v>
      </c>
      <c r="F346" s="207" t="s">
        <v>1215</v>
      </c>
    </row>
    <row r="347" spans="1:6" x14ac:dyDescent="0.25">
      <c r="A347" s="207" t="s">
        <v>1216</v>
      </c>
      <c r="B347" s="207" t="s">
        <v>3480</v>
      </c>
      <c r="E347" s="207" t="s">
        <v>3480</v>
      </c>
      <c r="F347" s="207" t="s">
        <v>1216</v>
      </c>
    </row>
    <row r="348" spans="1:6" x14ac:dyDescent="0.25">
      <c r="A348" s="207" t="s">
        <v>1217</v>
      </c>
      <c r="B348" s="207" t="s">
        <v>4155</v>
      </c>
      <c r="E348" s="207" t="s">
        <v>4155</v>
      </c>
      <c r="F348" s="207" t="s">
        <v>1217</v>
      </c>
    </row>
    <row r="349" spans="1:6" x14ac:dyDescent="0.25">
      <c r="A349" s="207" t="s">
        <v>1218</v>
      </c>
      <c r="B349" s="207" t="s">
        <v>3537</v>
      </c>
      <c r="E349" s="207" t="s">
        <v>3537</v>
      </c>
      <c r="F349" s="207" t="s">
        <v>1218</v>
      </c>
    </row>
    <row r="350" spans="1:6" x14ac:dyDescent="0.25">
      <c r="A350" s="207" t="s">
        <v>1219</v>
      </c>
      <c r="B350" s="207" t="s">
        <v>4156</v>
      </c>
      <c r="E350" s="207" t="s">
        <v>4156</v>
      </c>
      <c r="F350" s="207" t="s">
        <v>1219</v>
      </c>
    </row>
    <row r="351" spans="1:6" x14ac:dyDescent="0.25">
      <c r="A351" s="207" t="s">
        <v>1220</v>
      </c>
      <c r="B351" s="207" t="s">
        <v>3347</v>
      </c>
      <c r="E351" s="207" t="s">
        <v>3347</v>
      </c>
      <c r="F351" s="207" t="s">
        <v>1220</v>
      </c>
    </row>
    <row r="352" spans="1:6" x14ac:dyDescent="0.25">
      <c r="A352" s="207" t="s">
        <v>1221</v>
      </c>
      <c r="B352" s="207" t="s">
        <v>4157</v>
      </c>
      <c r="E352" s="207" t="s">
        <v>4157</v>
      </c>
      <c r="F352" s="207" t="s">
        <v>1221</v>
      </c>
    </row>
    <row r="353" spans="1:6" x14ac:dyDescent="0.25">
      <c r="A353" s="207" t="s">
        <v>1222</v>
      </c>
      <c r="B353" s="207" t="s">
        <v>3427</v>
      </c>
      <c r="E353" s="207" t="s">
        <v>3427</v>
      </c>
      <c r="F353" s="207" t="s">
        <v>1222</v>
      </c>
    </row>
    <row r="354" spans="1:6" x14ac:dyDescent="0.25">
      <c r="A354" s="207" t="s">
        <v>1223</v>
      </c>
      <c r="B354" s="207" t="s">
        <v>3485</v>
      </c>
      <c r="E354" s="207" t="s">
        <v>3485</v>
      </c>
      <c r="F354" s="207" t="s">
        <v>1223</v>
      </c>
    </row>
    <row r="355" spans="1:6" x14ac:dyDescent="0.25">
      <c r="A355" s="207" t="s">
        <v>1224</v>
      </c>
      <c r="B355" s="207" t="s">
        <v>3527</v>
      </c>
      <c r="E355" s="207" t="s">
        <v>3527</v>
      </c>
      <c r="F355" s="207" t="s">
        <v>1224</v>
      </c>
    </row>
    <row r="356" spans="1:6" x14ac:dyDescent="0.25">
      <c r="A356" s="207" t="s">
        <v>1225</v>
      </c>
      <c r="B356" s="207" t="s">
        <v>3539</v>
      </c>
      <c r="E356" s="207" t="s">
        <v>3539</v>
      </c>
      <c r="F356" s="207" t="s">
        <v>1225</v>
      </c>
    </row>
    <row r="357" spans="1:6" x14ac:dyDescent="0.25">
      <c r="A357" s="207" t="s">
        <v>1226</v>
      </c>
      <c r="B357" s="207" t="s">
        <v>4158</v>
      </c>
      <c r="E357" s="207" t="s">
        <v>4158</v>
      </c>
      <c r="F357" s="207" t="s">
        <v>1226</v>
      </c>
    </row>
    <row r="358" spans="1:6" x14ac:dyDescent="0.25">
      <c r="A358" s="207" t="s">
        <v>1227</v>
      </c>
      <c r="B358" s="207" t="s">
        <v>3543</v>
      </c>
      <c r="E358" s="207" t="s">
        <v>3543</v>
      </c>
      <c r="F358" s="207" t="s">
        <v>1227</v>
      </c>
    </row>
    <row r="359" spans="1:6" x14ac:dyDescent="0.25">
      <c r="A359" s="207" t="s">
        <v>1228</v>
      </c>
      <c r="B359" s="207" t="s">
        <v>3544</v>
      </c>
      <c r="E359" s="207" t="s">
        <v>3544</v>
      </c>
      <c r="F359" s="207" t="s">
        <v>1228</v>
      </c>
    </row>
    <row r="360" spans="1:6" x14ac:dyDescent="0.25">
      <c r="A360" s="207" t="s">
        <v>1229</v>
      </c>
      <c r="B360" s="207" t="s">
        <v>3351</v>
      </c>
      <c r="E360" s="207" t="s">
        <v>3351</v>
      </c>
      <c r="F360" s="207" t="s">
        <v>1229</v>
      </c>
    </row>
    <row r="361" spans="1:6" x14ac:dyDescent="0.25">
      <c r="A361" s="207" t="s">
        <v>1230</v>
      </c>
      <c r="B361" s="207" t="s">
        <v>4159</v>
      </c>
      <c r="E361" s="207" t="s">
        <v>4159</v>
      </c>
      <c r="F361" s="207" t="s">
        <v>1230</v>
      </c>
    </row>
    <row r="362" spans="1:6" x14ac:dyDescent="0.25">
      <c r="A362" s="207" t="s">
        <v>1231</v>
      </c>
      <c r="B362" s="207" t="s">
        <v>3432</v>
      </c>
      <c r="E362" s="207" t="s">
        <v>3432</v>
      </c>
      <c r="F362" s="207" t="s">
        <v>1231</v>
      </c>
    </row>
    <row r="363" spans="1:6" x14ac:dyDescent="0.25">
      <c r="A363" s="207" t="s">
        <v>1232</v>
      </c>
      <c r="B363" s="207" t="s">
        <v>4160</v>
      </c>
      <c r="E363" s="207" t="s">
        <v>4160</v>
      </c>
      <c r="F363" s="207" t="s">
        <v>1232</v>
      </c>
    </row>
    <row r="364" spans="1:6" x14ac:dyDescent="0.25">
      <c r="A364" s="207" t="s">
        <v>1233</v>
      </c>
      <c r="B364" s="207" t="s">
        <v>3357</v>
      </c>
      <c r="E364" s="207" t="s">
        <v>3357</v>
      </c>
      <c r="F364" s="207" t="s">
        <v>1233</v>
      </c>
    </row>
    <row r="365" spans="1:6" x14ac:dyDescent="0.25">
      <c r="A365" s="207" t="s">
        <v>1234</v>
      </c>
      <c r="B365" s="207" t="s">
        <v>3389</v>
      </c>
      <c r="E365" s="207" t="s">
        <v>3389</v>
      </c>
      <c r="F365" s="207" t="s">
        <v>1234</v>
      </c>
    </row>
    <row r="366" spans="1:6" x14ac:dyDescent="0.25">
      <c r="A366" s="207" t="s">
        <v>1235</v>
      </c>
      <c r="B366" s="207" t="s">
        <v>3441</v>
      </c>
      <c r="E366" s="207" t="s">
        <v>3441</v>
      </c>
      <c r="F366" s="207" t="s">
        <v>1235</v>
      </c>
    </row>
    <row r="367" spans="1:6" x14ac:dyDescent="0.25">
      <c r="A367" s="207" t="s">
        <v>1236</v>
      </c>
      <c r="B367" s="207" t="s">
        <v>4161</v>
      </c>
      <c r="E367" s="207" t="s">
        <v>4161</v>
      </c>
      <c r="F367" s="207" t="s">
        <v>1236</v>
      </c>
    </row>
    <row r="368" spans="1:6" x14ac:dyDescent="0.25">
      <c r="A368" s="207" t="s">
        <v>1237</v>
      </c>
      <c r="B368" s="207" t="s">
        <v>3362</v>
      </c>
      <c r="E368" s="207" t="s">
        <v>3362</v>
      </c>
      <c r="F368" s="207" t="s">
        <v>1237</v>
      </c>
    </row>
    <row r="369" spans="1:6" x14ac:dyDescent="0.25">
      <c r="A369" s="207" t="s">
        <v>1238</v>
      </c>
      <c r="B369" s="207" t="s">
        <v>3393</v>
      </c>
      <c r="E369" s="207" t="s">
        <v>3393</v>
      </c>
      <c r="F369" s="207" t="s">
        <v>1238</v>
      </c>
    </row>
    <row r="370" spans="1:6" x14ac:dyDescent="0.25">
      <c r="A370" s="207" t="s">
        <v>1239</v>
      </c>
      <c r="B370" s="207" t="s">
        <v>3448</v>
      </c>
      <c r="E370" s="207" t="s">
        <v>3448</v>
      </c>
      <c r="F370" s="207" t="s">
        <v>1239</v>
      </c>
    </row>
    <row r="371" spans="1:6" x14ac:dyDescent="0.25">
      <c r="A371" s="207" t="s">
        <v>1240</v>
      </c>
      <c r="B371" s="207" t="s">
        <v>3504</v>
      </c>
      <c r="E371" s="207" t="s">
        <v>3504</v>
      </c>
      <c r="F371" s="207" t="s">
        <v>1240</v>
      </c>
    </row>
    <row r="372" spans="1:6" x14ac:dyDescent="0.25">
      <c r="A372" s="207" t="s">
        <v>1241</v>
      </c>
      <c r="B372" s="207" t="s">
        <v>3531</v>
      </c>
      <c r="E372" s="207" t="s">
        <v>3531</v>
      </c>
      <c r="F372" s="207" t="s">
        <v>1241</v>
      </c>
    </row>
    <row r="373" spans="1:6" x14ac:dyDescent="0.25">
      <c r="A373" s="207" t="s">
        <v>1242</v>
      </c>
      <c r="B373" s="207" t="s">
        <v>4162</v>
      </c>
      <c r="E373" s="207" t="s">
        <v>4162</v>
      </c>
      <c r="F373" s="207" t="s">
        <v>1242</v>
      </c>
    </row>
    <row r="374" spans="1:6" x14ac:dyDescent="0.25">
      <c r="A374" s="207" t="s">
        <v>1243</v>
      </c>
      <c r="B374" s="207" t="s">
        <v>3396</v>
      </c>
      <c r="E374" s="207" t="s">
        <v>3396</v>
      </c>
      <c r="F374" s="207" t="s">
        <v>1243</v>
      </c>
    </row>
    <row r="375" spans="1:6" x14ac:dyDescent="0.25">
      <c r="A375" s="207" t="s">
        <v>1244</v>
      </c>
      <c r="B375" s="207" t="s">
        <v>3454</v>
      </c>
      <c r="E375" s="207" t="s">
        <v>3454</v>
      </c>
      <c r="F375" s="207" t="s">
        <v>1244</v>
      </c>
    </row>
    <row r="376" spans="1:6" x14ac:dyDescent="0.25">
      <c r="A376" s="207" t="s">
        <v>1245</v>
      </c>
      <c r="B376" s="207" t="s">
        <v>3507</v>
      </c>
      <c r="E376" s="207" t="s">
        <v>3507</v>
      </c>
      <c r="F376" s="207" t="s">
        <v>1245</v>
      </c>
    </row>
    <row r="377" spans="1:6" x14ac:dyDescent="0.25">
      <c r="A377" s="207" t="s">
        <v>1246</v>
      </c>
      <c r="B377" s="207" t="s">
        <v>4163</v>
      </c>
      <c r="E377" s="207" t="s">
        <v>4163</v>
      </c>
      <c r="F377" s="207" t="s">
        <v>1246</v>
      </c>
    </row>
    <row r="378" spans="1:6" x14ac:dyDescent="0.25">
      <c r="A378" s="207" t="s">
        <v>1247</v>
      </c>
      <c r="B378" s="207" t="s">
        <v>4164</v>
      </c>
      <c r="E378" s="207" t="s">
        <v>4164</v>
      </c>
      <c r="F378" s="207" t="s">
        <v>1247</v>
      </c>
    </row>
    <row r="379" spans="1:6" x14ac:dyDescent="0.25">
      <c r="A379" s="207" t="s">
        <v>1248</v>
      </c>
      <c r="B379" s="207" t="s">
        <v>4165</v>
      </c>
      <c r="E379" s="207" t="s">
        <v>4165</v>
      </c>
      <c r="F379" s="207" t="s">
        <v>1248</v>
      </c>
    </row>
    <row r="380" spans="1:6" x14ac:dyDescent="0.25">
      <c r="A380" s="207" t="s">
        <v>1249</v>
      </c>
      <c r="B380" s="207" t="s">
        <v>4166</v>
      </c>
      <c r="E380" s="207" t="s">
        <v>4166</v>
      </c>
      <c r="F380" s="207" t="s">
        <v>1249</v>
      </c>
    </row>
    <row r="381" spans="1:6" x14ac:dyDescent="0.25">
      <c r="A381" s="207" t="s">
        <v>1250</v>
      </c>
      <c r="B381" s="207" t="s">
        <v>4167</v>
      </c>
      <c r="E381" s="207" t="s">
        <v>4167</v>
      </c>
      <c r="F381" s="207" t="s">
        <v>1250</v>
      </c>
    </row>
    <row r="382" spans="1:6" x14ac:dyDescent="0.25">
      <c r="A382" s="207" t="s">
        <v>1251</v>
      </c>
      <c r="B382" s="207" t="s">
        <v>4168</v>
      </c>
      <c r="E382" s="207" t="s">
        <v>4168</v>
      </c>
      <c r="F382" s="207" t="s">
        <v>1251</v>
      </c>
    </row>
    <row r="383" spans="1:6" x14ac:dyDescent="0.25">
      <c r="A383" s="207" t="s">
        <v>1252</v>
      </c>
      <c r="B383" s="207" t="s">
        <v>4169</v>
      </c>
      <c r="E383" s="207" t="s">
        <v>4169</v>
      </c>
      <c r="F383" s="207" t="s">
        <v>1252</v>
      </c>
    </row>
    <row r="384" spans="1:6" x14ac:dyDescent="0.25">
      <c r="A384" s="207" t="s">
        <v>1253</v>
      </c>
      <c r="B384" s="207" t="s">
        <v>3370</v>
      </c>
      <c r="E384" s="207" t="s">
        <v>3370</v>
      </c>
      <c r="F384" s="207" t="s">
        <v>1253</v>
      </c>
    </row>
    <row r="385" spans="1:6" x14ac:dyDescent="0.25">
      <c r="A385" s="207" t="s">
        <v>1254</v>
      </c>
      <c r="B385" s="207" t="s">
        <v>3403</v>
      </c>
      <c r="E385" s="207" t="s">
        <v>3403</v>
      </c>
      <c r="F385" s="207" t="s">
        <v>1254</v>
      </c>
    </row>
    <row r="386" spans="1:6" x14ac:dyDescent="0.25">
      <c r="A386" s="207" t="s">
        <v>1255</v>
      </c>
      <c r="B386" s="207" t="s">
        <v>3460</v>
      </c>
      <c r="E386" s="207" t="s">
        <v>3460</v>
      </c>
      <c r="F386" s="207" t="s">
        <v>1255</v>
      </c>
    </row>
    <row r="387" spans="1:6" x14ac:dyDescent="0.25">
      <c r="A387" s="207" t="s">
        <v>1256</v>
      </c>
      <c r="B387" s="207" t="s">
        <v>3514</v>
      </c>
      <c r="E387" s="207" t="s">
        <v>3514</v>
      </c>
      <c r="F387" s="207" t="s">
        <v>1256</v>
      </c>
    </row>
    <row r="388" spans="1:6" x14ac:dyDescent="0.25">
      <c r="A388" s="207" t="s">
        <v>1257</v>
      </c>
      <c r="B388" s="207" t="s">
        <v>3533</v>
      </c>
      <c r="E388" s="207" t="s">
        <v>3533</v>
      </c>
      <c r="F388" s="207" t="s">
        <v>1257</v>
      </c>
    </row>
    <row r="389" spans="1:6" x14ac:dyDescent="0.25">
      <c r="A389" s="207" t="s">
        <v>1258</v>
      </c>
      <c r="B389" s="207" t="s">
        <v>3541</v>
      </c>
      <c r="E389" s="207" t="s">
        <v>3541</v>
      </c>
      <c r="F389" s="207" t="s">
        <v>1258</v>
      </c>
    </row>
    <row r="390" spans="1:6" x14ac:dyDescent="0.25">
      <c r="A390" s="207" t="s">
        <v>1259</v>
      </c>
      <c r="B390" s="207" t="s">
        <v>3373</v>
      </c>
      <c r="E390" s="207" t="s">
        <v>3373</v>
      </c>
      <c r="F390" s="207" t="s">
        <v>1259</v>
      </c>
    </row>
    <row r="391" spans="1:6" x14ac:dyDescent="0.25">
      <c r="A391" s="207" t="s">
        <v>1260</v>
      </c>
      <c r="B391" s="207" t="s">
        <v>3408</v>
      </c>
      <c r="E391" s="207" t="s">
        <v>3408</v>
      </c>
      <c r="F391" s="207" t="s">
        <v>1260</v>
      </c>
    </row>
    <row r="392" spans="1:6" x14ac:dyDescent="0.25">
      <c r="A392" s="207" t="s">
        <v>1261</v>
      </c>
      <c r="B392" s="207" t="s">
        <v>3462</v>
      </c>
      <c r="E392" s="207" t="s">
        <v>3462</v>
      </c>
      <c r="F392" s="207" t="s">
        <v>1261</v>
      </c>
    </row>
    <row r="393" spans="1:6" x14ac:dyDescent="0.25">
      <c r="A393" s="207" t="s">
        <v>1262</v>
      </c>
      <c r="B393" s="207" t="s">
        <v>3515</v>
      </c>
      <c r="E393" s="207" t="s">
        <v>3515</v>
      </c>
      <c r="F393" s="207" t="s">
        <v>1262</v>
      </c>
    </row>
    <row r="394" spans="1:6" x14ac:dyDescent="0.25">
      <c r="A394" s="207" t="s">
        <v>1263</v>
      </c>
      <c r="B394" s="207" t="s">
        <v>3376</v>
      </c>
      <c r="E394" s="207" t="s">
        <v>3376</v>
      </c>
      <c r="F394" s="207" t="s">
        <v>1263</v>
      </c>
    </row>
    <row r="395" spans="1:6" x14ac:dyDescent="0.25">
      <c r="A395" s="207" t="s">
        <v>1264</v>
      </c>
      <c r="B395" s="207" t="s">
        <v>3413</v>
      </c>
      <c r="E395" s="207" t="s">
        <v>3413</v>
      </c>
      <c r="F395" s="207" t="s">
        <v>1264</v>
      </c>
    </row>
    <row r="396" spans="1:6" x14ac:dyDescent="0.25">
      <c r="A396" s="207" t="s">
        <v>1265</v>
      </c>
      <c r="B396" s="207" t="s">
        <v>3467</v>
      </c>
      <c r="E396" s="207" t="s">
        <v>3467</v>
      </c>
      <c r="F396" s="207" t="s">
        <v>1265</v>
      </c>
    </row>
    <row r="397" spans="1:6" x14ac:dyDescent="0.25">
      <c r="A397" s="207" t="s">
        <v>1266</v>
      </c>
      <c r="B397" s="207" t="s">
        <v>3517</v>
      </c>
      <c r="E397" s="207" t="s">
        <v>3517</v>
      </c>
      <c r="F397" s="207" t="s">
        <v>1266</v>
      </c>
    </row>
    <row r="398" spans="1:6" x14ac:dyDescent="0.25">
      <c r="A398" s="207" t="s">
        <v>3579</v>
      </c>
      <c r="B398" s="207" t="s">
        <v>3580</v>
      </c>
      <c r="E398" s="207" t="s">
        <v>3580</v>
      </c>
      <c r="F398" s="207" t="s">
        <v>3579</v>
      </c>
    </row>
    <row r="399" spans="1:6" x14ac:dyDescent="0.25">
      <c r="A399" s="207" t="s">
        <v>1267</v>
      </c>
      <c r="B399" s="207" t="s">
        <v>3342</v>
      </c>
      <c r="E399" s="207" t="s">
        <v>3342</v>
      </c>
      <c r="F399" s="207" t="s">
        <v>1267</v>
      </c>
    </row>
    <row r="400" spans="1:6" x14ac:dyDescent="0.25">
      <c r="A400" s="207" t="s">
        <v>1268</v>
      </c>
      <c r="B400" s="207" t="s">
        <v>3379</v>
      </c>
      <c r="E400" s="207" t="s">
        <v>3379</v>
      </c>
      <c r="F400" s="207" t="s">
        <v>1268</v>
      </c>
    </row>
    <row r="401" spans="1:6" x14ac:dyDescent="0.25">
      <c r="A401" s="207" t="s">
        <v>1269</v>
      </c>
      <c r="B401" s="207" t="s">
        <v>3418</v>
      </c>
      <c r="E401" s="207" t="s">
        <v>3418</v>
      </c>
      <c r="F401" s="207" t="s">
        <v>1269</v>
      </c>
    </row>
    <row r="402" spans="1:6" x14ac:dyDescent="0.25">
      <c r="A402" s="207" t="s">
        <v>1270</v>
      </c>
      <c r="B402" s="207" t="s">
        <v>3474</v>
      </c>
      <c r="E402" s="207" t="s">
        <v>3474</v>
      </c>
      <c r="F402" s="207" t="s">
        <v>1270</v>
      </c>
    </row>
    <row r="403" spans="1:6" x14ac:dyDescent="0.25">
      <c r="A403" s="207" t="s">
        <v>1271</v>
      </c>
      <c r="B403" s="207" t="s">
        <v>3520</v>
      </c>
      <c r="E403" s="207" t="s">
        <v>3520</v>
      </c>
      <c r="F403" s="207" t="s">
        <v>1271</v>
      </c>
    </row>
    <row r="404" spans="1:6" x14ac:dyDescent="0.25">
      <c r="A404" s="207" t="s">
        <v>1272</v>
      </c>
      <c r="B404" s="207" t="s">
        <v>3536</v>
      </c>
      <c r="E404" s="207" t="s">
        <v>3536</v>
      </c>
      <c r="F404" s="207" t="s">
        <v>1272</v>
      </c>
    </row>
    <row r="405" spans="1:6" x14ac:dyDescent="0.25">
      <c r="A405" s="207" t="s">
        <v>1273</v>
      </c>
      <c r="B405" s="207" t="s">
        <v>3542</v>
      </c>
      <c r="E405" s="207" t="s">
        <v>3542</v>
      </c>
      <c r="F405" s="207" t="s">
        <v>1273</v>
      </c>
    </row>
    <row r="406" spans="1:6" x14ac:dyDescent="0.25">
      <c r="A406" s="207" t="s">
        <v>1274</v>
      </c>
      <c r="B406" s="207" t="s">
        <v>3545</v>
      </c>
      <c r="E406" s="207" t="s">
        <v>3545</v>
      </c>
      <c r="F406" s="207" t="s">
        <v>1274</v>
      </c>
    </row>
    <row r="407" spans="1:6" x14ac:dyDescent="0.25">
      <c r="A407" s="207" t="s">
        <v>1275</v>
      </c>
      <c r="B407" s="207" t="s">
        <v>3547</v>
      </c>
      <c r="E407" s="207" t="s">
        <v>3547</v>
      </c>
      <c r="F407" s="207" t="s">
        <v>1275</v>
      </c>
    </row>
    <row r="408" spans="1:6" x14ac:dyDescent="0.25">
      <c r="A408" s="207" t="s">
        <v>3549</v>
      </c>
      <c r="B408" s="207" t="s">
        <v>3550</v>
      </c>
      <c r="E408" s="207" t="s">
        <v>3550</v>
      </c>
      <c r="F408" s="207" t="s">
        <v>3549</v>
      </c>
    </row>
    <row r="409" spans="1:6" x14ac:dyDescent="0.25">
      <c r="A409" s="207" t="s">
        <v>1276</v>
      </c>
      <c r="B409" s="207" t="s">
        <v>4170</v>
      </c>
      <c r="E409" s="207" t="s">
        <v>4170</v>
      </c>
      <c r="F409" s="207" t="s">
        <v>1276</v>
      </c>
    </row>
    <row r="410" spans="1:6" x14ac:dyDescent="0.25">
      <c r="A410" s="207" t="s">
        <v>1277</v>
      </c>
      <c r="B410" s="207" t="s">
        <v>3551</v>
      </c>
      <c r="E410" s="207" t="s">
        <v>3551</v>
      </c>
      <c r="F410" s="207" t="s">
        <v>1277</v>
      </c>
    </row>
    <row r="411" spans="1:6" x14ac:dyDescent="0.25">
      <c r="A411" s="207" t="s">
        <v>1278</v>
      </c>
      <c r="B411" s="207" t="s">
        <v>3552</v>
      </c>
      <c r="E411" s="207" t="s">
        <v>3552</v>
      </c>
      <c r="F411" s="207" t="s">
        <v>1278</v>
      </c>
    </row>
    <row r="412" spans="1:6" x14ac:dyDescent="0.25">
      <c r="A412" s="207" t="s">
        <v>1279</v>
      </c>
      <c r="B412" s="207" t="s">
        <v>3553</v>
      </c>
      <c r="E412" s="207" t="s">
        <v>3553</v>
      </c>
      <c r="F412" s="207" t="s">
        <v>1279</v>
      </c>
    </row>
    <row r="413" spans="1:6" x14ac:dyDescent="0.25">
      <c r="A413" s="207" t="s">
        <v>1280</v>
      </c>
      <c r="B413" s="207" t="s">
        <v>3554</v>
      </c>
      <c r="E413" s="207" t="s">
        <v>3554</v>
      </c>
      <c r="F413" s="207" t="s">
        <v>1280</v>
      </c>
    </row>
    <row r="414" spans="1:6" x14ac:dyDescent="0.25">
      <c r="A414" s="207" t="s">
        <v>1281</v>
      </c>
      <c r="B414" s="207" t="s">
        <v>3555</v>
      </c>
      <c r="E414" s="207" t="s">
        <v>3555</v>
      </c>
      <c r="F414" s="207" t="s">
        <v>1281</v>
      </c>
    </row>
    <row r="415" spans="1:6" x14ac:dyDescent="0.25">
      <c r="A415" s="207" t="s">
        <v>1282</v>
      </c>
      <c r="B415" s="207" t="s">
        <v>4171</v>
      </c>
      <c r="E415" s="207" t="s">
        <v>4171</v>
      </c>
      <c r="F415" s="207" t="s">
        <v>1282</v>
      </c>
    </row>
    <row r="416" spans="1:6" x14ac:dyDescent="0.25">
      <c r="A416" s="207" t="s">
        <v>1283</v>
      </c>
      <c r="B416" s="207" t="s">
        <v>3381</v>
      </c>
      <c r="E416" s="207" t="s">
        <v>3381</v>
      </c>
      <c r="F416" s="207" t="s">
        <v>1283</v>
      </c>
    </row>
    <row r="417" spans="1:6" x14ac:dyDescent="0.25">
      <c r="A417" s="207" t="s">
        <v>1284</v>
      </c>
      <c r="B417" s="207" t="s">
        <v>3422</v>
      </c>
      <c r="E417" s="207" t="s">
        <v>3422</v>
      </c>
      <c r="F417" s="207" t="s">
        <v>1284</v>
      </c>
    </row>
    <row r="418" spans="1:6" x14ac:dyDescent="0.25">
      <c r="A418" s="207" t="s">
        <v>1285</v>
      </c>
      <c r="B418" s="207" t="s">
        <v>3481</v>
      </c>
      <c r="E418" s="207" t="s">
        <v>3481</v>
      </c>
      <c r="F418" s="207" t="s">
        <v>1285</v>
      </c>
    </row>
    <row r="419" spans="1:6" x14ac:dyDescent="0.25">
      <c r="A419" s="207" t="s">
        <v>1286</v>
      </c>
      <c r="B419" s="207" t="s">
        <v>4172</v>
      </c>
      <c r="E419" s="207" t="s">
        <v>4172</v>
      </c>
      <c r="F419" s="207" t="s">
        <v>1286</v>
      </c>
    </row>
    <row r="420" spans="1:6" x14ac:dyDescent="0.25">
      <c r="A420" s="207" t="s">
        <v>1377</v>
      </c>
      <c r="B420" s="207" t="s">
        <v>3538</v>
      </c>
      <c r="E420" s="207" t="s">
        <v>3538</v>
      </c>
      <c r="F420" s="207" t="s">
        <v>1377</v>
      </c>
    </row>
    <row r="421" spans="1:6" x14ac:dyDescent="0.25">
      <c r="A421" s="207" t="s">
        <v>1287</v>
      </c>
      <c r="B421" s="207" t="s">
        <v>3348</v>
      </c>
      <c r="E421" s="207" t="s">
        <v>3348</v>
      </c>
      <c r="F421" s="207" t="s">
        <v>1287</v>
      </c>
    </row>
    <row r="422" spans="1:6" x14ac:dyDescent="0.25">
      <c r="A422" s="207" t="s">
        <v>1288</v>
      </c>
      <c r="B422" s="207" t="s">
        <v>4173</v>
      </c>
      <c r="E422" s="207" t="s">
        <v>4173</v>
      </c>
      <c r="F422" s="207" t="s">
        <v>1288</v>
      </c>
    </row>
    <row r="423" spans="1:6" x14ac:dyDescent="0.25">
      <c r="A423" s="207" t="s">
        <v>1289</v>
      </c>
      <c r="B423" s="207" t="s">
        <v>3429</v>
      </c>
      <c r="E423" s="207" t="s">
        <v>3429</v>
      </c>
      <c r="F423" s="207" t="s">
        <v>1289</v>
      </c>
    </row>
    <row r="424" spans="1:6" x14ac:dyDescent="0.25">
      <c r="A424" s="207" t="s">
        <v>1290</v>
      </c>
      <c r="B424" s="207" t="s">
        <v>3487</v>
      </c>
      <c r="E424" s="207" t="s">
        <v>3487</v>
      </c>
      <c r="F424" s="207" t="s">
        <v>1290</v>
      </c>
    </row>
    <row r="425" spans="1:6" x14ac:dyDescent="0.25">
      <c r="A425" s="207" t="s">
        <v>1291</v>
      </c>
      <c r="B425" s="207" t="s">
        <v>3528</v>
      </c>
      <c r="E425" s="207" t="s">
        <v>3528</v>
      </c>
      <c r="F425" s="207" t="s">
        <v>1291</v>
      </c>
    </row>
    <row r="426" spans="1:6" x14ac:dyDescent="0.25">
      <c r="A426" s="207" t="s">
        <v>1292</v>
      </c>
      <c r="B426" s="207" t="s">
        <v>3540</v>
      </c>
      <c r="E426" s="207" t="s">
        <v>3540</v>
      </c>
      <c r="F426" s="207" t="s">
        <v>1292</v>
      </c>
    </row>
    <row r="427" spans="1:6" x14ac:dyDescent="0.25">
      <c r="A427" s="207" t="s">
        <v>1293</v>
      </c>
      <c r="B427" s="207" t="s">
        <v>4174</v>
      </c>
      <c r="E427" s="207" t="s">
        <v>4174</v>
      </c>
      <c r="F427" s="207" t="s">
        <v>1293</v>
      </c>
    </row>
    <row r="428" spans="1:6" x14ac:dyDescent="0.25">
      <c r="A428" s="207" t="s">
        <v>1294</v>
      </c>
      <c r="B428" s="207" t="s">
        <v>3546</v>
      </c>
      <c r="E428" s="207" t="s">
        <v>3546</v>
      </c>
      <c r="F428" s="207" t="s">
        <v>1294</v>
      </c>
    </row>
    <row r="429" spans="1:6" x14ac:dyDescent="0.25">
      <c r="A429" s="207" t="s">
        <v>1295</v>
      </c>
      <c r="B429" s="207" t="s">
        <v>3548</v>
      </c>
      <c r="E429" s="207" t="s">
        <v>3548</v>
      </c>
      <c r="F429" s="207" t="s">
        <v>1295</v>
      </c>
    </row>
    <row r="430" spans="1:6" x14ac:dyDescent="0.25">
      <c r="A430" s="207" t="s">
        <v>1296</v>
      </c>
      <c r="B430" s="207" t="s">
        <v>3352</v>
      </c>
      <c r="E430" s="207" t="s">
        <v>3352</v>
      </c>
      <c r="F430" s="207" t="s">
        <v>1296</v>
      </c>
    </row>
    <row r="431" spans="1:6" x14ac:dyDescent="0.25">
      <c r="A431" s="207" t="s">
        <v>1297</v>
      </c>
      <c r="B431" s="207" t="s">
        <v>4175</v>
      </c>
      <c r="E431" s="207" t="s">
        <v>4175</v>
      </c>
      <c r="F431" s="207" t="s">
        <v>1297</v>
      </c>
    </row>
    <row r="432" spans="1:6" x14ac:dyDescent="0.25">
      <c r="A432" s="207" t="s">
        <v>1298</v>
      </c>
      <c r="B432" s="207" t="s">
        <v>3434</v>
      </c>
      <c r="E432" s="207" t="s">
        <v>3434</v>
      </c>
      <c r="F432" s="207" t="s">
        <v>1298</v>
      </c>
    </row>
    <row r="433" spans="1:6" x14ac:dyDescent="0.25">
      <c r="A433" s="207" t="s">
        <v>1299</v>
      </c>
      <c r="B433" s="207" t="s">
        <v>4176</v>
      </c>
      <c r="E433" s="207" t="s">
        <v>4176</v>
      </c>
      <c r="F433" s="207" t="s">
        <v>1299</v>
      </c>
    </row>
    <row r="434" spans="1:6" x14ac:dyDescent="0.25">
      <c r="A434" s="207" t="s">
        <v>1300</v>
      </c>
      <c r="B434" s="207" t="s">
        <v>3390</v>
      </c>
      <c r="E434" s="207" t="s">
        <v>3390</v>
      </c>
      <c r="F434" s="207" t="s">
        <v>1300</v>
      </c>
    </row>
    <row r="435" spans="1:6" x14ac:dyDescent="0.25">
      <c r="A435" s="207" t="s">
        <v>1301</v>
      </c>
      <c r="B435" s="207" t="s">
        <v>3442</v>
      </c>
      <c r="E435" s="207" t="s">
        <v>3442</v>
      </c>
      <c r="F435" s="207" t="s">
        <v>1301</v>
      </c>
    </row>
    <row r="436" spans="1:6" x14ac:dyDescent="0.25">
      <c r="A436" s="207" t="s">
        <v>1302</v>
      </c>
      <c r="B436" s="207" t="s">
        <v>4177</v>
      </c>
      <c r="E436" s="207" t="s">
        <v>4177</v>
      </c>
      <c r="F436" s="207" t="s">
        <v>1302</v>
      </c>
    </row>
    <row r="437" spans="1:6" x14ac:dyDescent="0.25">
      <c r="A437" s="207" t="s">
        <v>1303</v>
      </c>
      <c r="B437" s="207" t="s">
        <v>3530</v>
      </c>
      <c r="E437" s="207" t="s">
        <v>3530</v>
      </c>
      <c r="F437" s="207" t="s">
        <v>1303</v>
      </c>
    </row>
    <row r="438" spans="1:6" x14ac:dyDescent="0.25">
      <c r="A438" s="207" t="s">
        <v>1304</v>
      </c>
      <c r="B438" s="207" t="s">
        <v>4178</v>
      </c>
      <c r="E438" s="207" t="s">
        <v>4178</v>
      </c>
      <c r="F438" s="207" t="s">
        <v>1304</v>
      </c>
    </row>
    <row r="439" spans="1:6" x14ac:dyDescent="0.25">
      <c r="A439" s="207" t="s">
        <v>1305</v>
      </c>
      <c r="B439" s="207" t="s">
        <v>4179</v>
      </c>
      <c r="E439" s="207" t="s">
        <v>4179</v>
      </c>
      <c r="F439" s="207" t="s">
        <v>1305</v>
      </c>
    </row>
    <row r="440" spans="1:6" x14ac:dyDescent="0.25">
      <c r="A440" s="207" t="s">
        <v>1306</v>
      </c>
      <c r="B440" s="207" t="s">
        <v>4180</v>
      </c>
      <c r="E440" s="207" t="s">
        <v>4180</v>
      </c>
      <c r="F440" s="207" t="s">
        <v>1306</v>
      </c>
    </row>
    <row r="441" spans="1:6" x14ac:dyDescent="0.25">
      <c r="A441" s="207" t="s">
        <v>1307</v>
      </c>
      <c r="B441" s="207" t="s">
        <v>4181</v>
      </c>
      <c r="E441" s="207" t="s">
        <v>4181</v>
      </c>
      <c r="F441" s="207" t="s">
        <v>1307</v>
      </c>
    </row>
    <row r="442" spans="1:6" x14ac:dyDescent="0.25">
      <c r="A442" s="207" t="s">
        <v>1308</v>
      </c>
      <c r="B442" s="207" t="s">
        <v>3365</v>
      </c>
      <c r="E442" s="207" t="s">
        <v>3365</v>
      </c>
      <c r="F442" s="207" t="s">
        <v>1308</v>
      </c>
    </row>
    <row r="443" spans="1:6" x14ac:dyDescent="0.25">
      <c r="A443" s="207" t="s">
        <v>1309</v>
      </c>
      <c r="B443" s="207" t="s">
        <v>4182</v>
      </c>
      <c r="E443" s="207" t="s">
        <v>4182</v>
      </c>
      <c r="F443" s="207" t="s">
        <v>1309</v>
      </c>
    </row>
    <row r="444" spans="1:6" x14ac:dyDescent="0.25">
      <c r="A444" s="207" t="s">
        <v>1310</v>
      </c>
      <c r="B444" s="207" t="s">
        <v>4183</v>
      </c>
      <c r="E444" s="207" t="s">
        <v>4183</v>
      </c>
      <c r="F444" s="207" t="s">
        <v>1310</v>
      </c>
    </row>
    <row r="445" spans="1:6" x14ac:dyDescent="0.25">
      <c r="A445" s="207" t="s">
        <v>1311</v>
      </c>
      <c r="B445" s="207" t="s">
        <v>4184</v>
      </c>
      <c r="E445" s="207" t="s">
        <v>4184</v>
      </c>
      <c r="F445" s="207" t="s">
        <v>1311</v>
      </c>
    </row>
    <row r="446" spans="1:6" x14ac:dyDescent="0.25">
      <c r="A446" s="207" t="s">
        <v>1312</v>
      </c>
      <c r="B446" s="207" t="s">
        <v>3367</v>
      </c>
      <c r="E446" s="207" t="s">
        <v>3367</v>
      </c>
      <c r="F446" s="207" t="s">
        <v>1312</v>
      </c>
    </row>
    <row r="447" spans="1:6" x14ac:dyDescent="0.25">
      <c r="A447" s="207" t="s">
        <v>1313</v>
      </c>
      <c r="B447" s="207" t="s">
        <v>3400</v>
      </c>
      <c r="E447" s="207" t="s">
        <v>3400</v>
      </c>
      <c r="F447" s="207" t="s">
        <v>1313</v>
      </c>
    </row>
    <row r="448" spans="1:6" x14ac:dyDescent="0.25">
      <c r="A448" s="207" t="s">
        <v>1314</v>
      </c>
      <c r="B448" s="207" t="s">
        <v>3457</v>
      </c>
      <c r="E448" s="207" t="s">
        <v>3457</v>
      </c>
      <c r="F448" s="207" t="s">
        <v>1314</v>
      </c>
    </row>
    <row r="449" spans="1:6" x14ac:dyDescent="0.25">
      <c r="A449" s="207" t="s">
        <v>1315</v>
      </c>
      <c r="B449" s="207" t="s">
        <v>3513</v>
      </c>
      <c r="E449" s="207" t="s">
        <v>3513</v>
      </c>
      <c r="F449" s="207" t="s">
        <v>1315</v>
      </c>
    </row>
    <row r="450" spans="1:6" x14ac:dyDescent="0.25">
      <c r="A450" s="207" t="s">
        <v>1316</v>
      </c>
      <c r="B450" s="207" t="s">
        <v>3532</v>
      </c>
      <c r="E450" s="207" t="s">
        <v>3532</v>
      </c>
      <c r="F450" s="207" t="s">
        <v>1316</v>
      </c>
    </row>
    <row r="451" spans="1:6" x14ac:dyDescent="0.25">
      <c r="A451" s="207" t="s">
        <v>1378</v>
      </c>
      <c r="B451" s="207" t="s">
        <v>4185</v>
      </c>
      <c r="E451" s="207" t="s">
        <v>4185</v>
      </c>
      <c r="F451" s="207" t="s">
        <v>1378</v>
      </c>
    </row>
    <row r="452" spans="1:6" x14ac:dyDescent="0.25">
      <c r="A452" s="207" t="s">
        <v>1317</v>
      </c>
      <c r="B452" s="207" t="s">
        <v>3371</v>
      </c>
      <c r="E452" s="207" t="s">
        <v>3371</v>
      </c>
      <c r="F452" s="207" t="s">
        <v>1317</v>
      </c>
    </row>
    <row r="453" spans="1:6" x14ac:dyDescent="0.25">
      <c r="A453" s="207" t="s">
        <v>1318</v>
      </c>
      <c r="B453" s="207" t="s">
        <v>3374</v>
      </c>
      <c r="E453" s="207" t="s">
        <v>3374</v>
      </c>
      <c r="F453" s="207" t="s">
        <v>1318</v>
      </c>
    </row>
    <row r="454" spans="1:6" x14ac:dyDescent="0.25">
      <c r="A454" s="207" t="s">
        <v>1319</v>
      </c>
      <c r="B454" s="207" t="s">
        <v>3409</v>
      </c>
      <c r="E454" s="207" t="s">
        <v>3409</v>
      </c>
      <c r="F454" s="207" t="s">
        <v>1319</v>
      </c>
    </row>
    <row r="455" spans="1:6" x14ac:dyDescent="0.25">
      <c r="A455" s="207" t="s">
        <v>1320</v>
      </c>
      <c r="B455" s="207" t="s">
        <v>3464</v>
      </c>
      <c r="E455" s="207" t="s">
        <v>3464</v>
      </c>
      <c r="F455" s="207" t="s">
        <v>1320</v>
      </c>
    </row>
    <row r="456" spans="1:6" x14ac:dyDescent="0.25">
      <c r="A456" s="207" t="s">
        <v>1321</v>
      </c>
      <c r="B456" s="207" t="s">
        <v>3516</v>
      </c>
      <c r="E456" s="207" t="s">
        <v>3516</v>
      </c>
      <c r="F456" s="207" t="s">
        <v>1321</v>
      </c>
    </row>
    <row r="457" spans="1:6" x14ac:dyDescent="0.25">
      <c r="A457" s="207" t="s">
        <v>1322</v>
      </c>
      <c r="B457" s="207" t="s">
        <v>4186</v>
      </c>
      <c r="E457" s="207" t="s">
        <v>4186</v>
      </c>
      <c r="F457" s="207" t="s">
        <v>1322</v>
      </c>
    </row>
    <row r="458" spans="1:6" x14ac:dyDescent="0.25">
      <c r="A458" s="207" t="s">
        <v>1323</v>
      </c>
      <c r="B458" s="207" t="s">
        <v>4187</v>
      </c>
      <c r="E458" s="207" t="s">
        <v>4187</v>
      </c>
      <c r="F458" s="207" t="s">
        <v>1323</v>
      </c>
    </row>
    <row r="459" spans="1:6" x14ac:dyDescent="0.25">
      <c r="A459" s="207" t="s">
        <v>1324</v>
      </c>
      <c r="B459" s="207" t="s">
        <v>4188</v>
      </c>
      <c r="E459" s="207" t="s">
        <v>4188</v>
      </c>
      <c r="F459" s="207" t="s">
        <v>1324</v>
      </c>
    </row>
    <row r="460" spans="1:6" x14ac:dyDescent="0.25">
      <c r="A460" s="207" t="s">
        <v>1325</v>
      </c>
      <c r="B460" s="207" t="s">
        <v>4189</v>
      </c>
      <c r="E460" s="207" t="s">
        <v>4189</v>
      </c>
      <c r="F460" s="207" t="s">
        <v>1325</v>
      </c>
    </row>
    <row r="461" spans="1:6" x14ac:dyDescent="0.25">
      <c r="A461" s="207" t="s">
        <v>1326</v>
      </c>
      <c r="B461" s="207" t="s">
        <v>4190</v>
      </c>
      <c r="E461" s="207" t="s">
        <v>4190</v>
      </c>
      <c r="F461" s="207" t="s">
        <v>1326</v>
      </c>
    </row>
    <row r="462" spans="1:6" x14ac:dyDescent="0.25">
      <c r="A462" s="207" t="s">
        <v>1327</v>
      </c>
      <c r="B462" s="207" t="s">
        <v>4191</v>
      </c>
      <c r="E462" s="207" t="s">
        <v>4191</v>
      </c>
      <c r="F462" s="207" t="s">
        <v>1327</v>
      </c>
    </row>
    <row r="463" spans="1:6" x14ac:dyDescent="0.25">
      <c r="A463" s="207" t="s">
        <v>1328</v>
      </c>
      <c r="B463" s="207" t="s">
        <v>4192</v>
      </c>
      <c r="E463" s="207" t="s">
        <v>4192</v>
      </c>
      <c r="F463" s="207" t="s">
        <v>1328</v>
      </c>
    </row>
    <row r="464" spans="1:6" x14ac:dyDescent="0.25">
      <c r="A464" s="207" t="s">
        <v>1329</v>
      </c>
      <c r="B464" s="207" t="s">
        <v>4193</v>
      </c>
      <c r="E464" s="207" t="s">
        <v>4193</v>
      </c>
      <c r="F464" s="207" t="s">
        <v>1329</v>
      </c>
    </row>
    <row r="465" spans="1:6" x14ac:dyDescent="0.25">
      <c r="A465" s="207" t="s">
        <v>1330</v>
      </c>
      <c r="B465" s="207" t="s">
        <v>4194</v>
      </c>
      <c r="E465" s="207" t="s">
        <v>4194</v>
      </c>
      <c r="F465" s="207" t="s">
        <v>1330</v>
      </c>
    </row>
    <row r="466" spans="1:6" x14ac:dyDescent="0.25">
      <c r="A466" s="207" t="s">
        <v>1331</v>
      </c>
      <c r="B466" s="207" t="s">
        <v>4195</v>
      </c>
      <c r="E466" s="207" t="s">
        <v>4195</v>
      </c>
      <c r="F466" s="207" t="s">
        <v>1331</v>
      </c>
    </row>
    <row r="467" spans="1:6" x14ac:dyDescent="0.25">
      <c r="A467" s="207" t="s">
        <v>1332</v>
      </c>
      <c r="B467" s="207" t="s">
        <v>4196</v>
      </c>
      <c r="E467" s="207" t="s">
        <v>4196</v>
      </c>
      <c r="F467" s="207" t="s">
        <v>1332</v>
      </c>
    </row>
    <row r="468" spans="1:6" x14ac:dyDescent="0.25">
      <c r="A468" s="207" t="s">
        <v>1333</v>
      </c>
      <c r="B468" s="207" t="s">
        <v>4197</v>
      </c>
      <c r="E468" s="207" t="s">
        <v>4197</v>
      </c>
      <c r="F468" s="207" t="s">
        <v>1333</v>
      </c>
    </row>
    <row r="469" spans="1:6" x14ac:dyDescent="0.25">
      <c r="A469" s="207" t="s">
        <v>1334</v>
      </c>
      <c r="B469" s="207" t="s">
        <v>4198</v>
      </c>
      <c r="E469" s="207" t="s">
        <v>4198</v>
      </c>
      <c r="F469" s="207" t="s">
        <v>1334</v>
      </c>
    </row>
    <row r="470" spans="1:6" x14ac:dyDescent="0.25">
      <c r="A470" s="207" t="s">
        <v>1335</v>
      </c>
      <c r="B470" s="207" t="s">
        <v>3349</v>
      </c>
      <c r="E470" s="207" t="s">
        <v>3349</v>
      </c>
      <c r="F470" s="207" t="s">
        <v>1335</v>
      </c>
    </row>
    <row r="471" spans="1:6" x14ac:dyDescent="0.25">
      <c r="A471" s="207" t="s">
        <v>1336</v>
      </c>
      <c r="B471" s="207" t="s">
        <v>3384</v>
      </c>
      <c r="E471" s="207" t="s">
        <v>3384</v>
      </c>
      <c r="F471" s="207" t="s">
        <v>1336</v>
      </c>
    </row>
    <row r="472" spans="1:6" x14ac:dyDescent="0.25">
      <c r="A472" s="207" t="s">
        <v>1337</v>
      </c>
      <c r="B472" s="207" t="s">
        <v>3430</v>
      </c>
      <c r="E472" s="207" t="s">
        <v>3430</v>
      </c>
      <c r="F472" s="207" t="s">
        <v>1337</v>
      </c>
    </row>
    <row r="473" spans="1:6" x14ac:dyDescent="0.25">
      <c r="A473" s="207" t="s">
        <v>1338</v>
      </c>
      <c r="B473" s="207" t="s">
        <v>3489</v>
      </c>
      <c r="E473" s="207" t="s">
        <v>3489</v>
      </c>
      <c r="F473" s="207" t="s">
        <v>1338</v>
      </c>
    </row>
    <row r="474" spans="1:6" x14ac:dyDescent="0.25">
      <c r="A474" s="207" t="s">
        <v>1339</v>
      </c>
      <c r="B474" s="207" t="s">
        <v>4199</v>
      </c>
      <c r="E474" s="207" t="s">
        <v>4199</v>
      </c>
      <c r="F474" s="207" t="s">
        <v>1339</v>
      </c>
    </row>
    <row r="475" spans="1:6" x14ac:dyDescent="0.25">
      <c r="A475" s="207" t="s">
        <v>1340</v>
      </c>
      <c r="B475" s="207" t="s">
        <v>4200</v>
      </c>
      <c r="E475" s="207" t="s">
        <v>4200</v>
      </c>
      <c r="F475" s="207" t="s">
        <v>1340</v>
      </c>
    </row>
    <row r="476" spans="1:6" x14ac:dyDescent="0.25">
      <c r="A476" s="207" t="s">
        <v>4201</v>
      </c>
      <c r="B476" s="207" t="s">
        <v>4202</v>
      </c>
      <c r="E476" s="207" t="s">
        <v>4202</v>
      </c>
      <c r="F476" s="207" t="s">
        <v>4201</v>
      </c>
    </row>
    <row r="477" spans="1:6" x14ac:dyDescent="0.25">
      <c r="A477" s="207" t="s">
        <v>1341</v>
      </c>
      <c r="B477" s="207" t="s">
        <v>3353</v>
      </c>
      <c r="E477" s="207" t="s">
        <v>3353</v>
      </c>
      <c r="F477" s="207" t="s">
        <v>1341</v>
      </c>
    </row>
    <row r="478" spans="1:6" x14ac:dyDescent="0.25">
      <c r="A478" s="207" t="s">
        <v>1342</v>
      </c>
      <c r="B478" s="207" t="s">
        <v>3386</v>
      </c>
      <c r="E478" s="207" t="s">
        <v>3386</v>
      </c>
      <c r="F478" s="207" t="s">
        <v>1342</v>
      </c>
    </row>
    <row r="479" spans="1:6" x14ac:dyDescent="0.25">
      <c r="A479" s="207" t="s">
        <v>1343</v>
      </c>
      <c r="B479" s="207" t="s">
        <v>3436</v>
      </c>
      <c r="E479" s="207" t="s">
        <v>3436</v>
      </c>
      <c r="F479" s="207" t="s">
        <v>1343</v>
      </c>
    </row>
    <row r="480" spans="1:6" x14ac:dyDescent="0.25">
      <c r="A480" s="207" t="s">
        <v>1344</v>
      </c>
      <c r="B480" s="207" t="s">
        <v>3494</v>
      </c>
      <c r="E480" s="207" t="s">
        <v>3494</v>
      </c>
      <c r="F480" s="207" t="s">
        <v>1344</v>
      </c>
    </row>
    <row r="481" spans="1:6" x14ac:dyDescent="0.25">
      <c r="A481" s="207" t="s">
        <v>1345</v>
      </c>
      <c r="B481" s="207" t="s">
        <v>3358</v>
      </c>
      <c r="E481" s="207" t="s">
        <v>3358</v>
      </c>
      <c r="F481" s="207" t="s">
        <v>1345</v>
      </c>
    </row>
    <row r="482" spans="1:6" x14ac:dyDescent="0.25">
      <c r="A482" s="207" t="s">
        <v>1346</v>
      </c>
      <c r="B482" s="207" t="s">
        <v>4203</v>
      </c>
      <c r="E482" s="207" t="s">
        <v>4203</v>
      </c>
      <c r="F482" s="207" t="s">
        <v>1346</v>
      </c>
    </row>
    <row r="483" spans="1:6" x14ac:dyDescent="0.25">
      <c r="A483" s="207" t="s">
        <v>1347</v>
      </c>
      <c r="B483" s="207" t="s">
        <v>3443</v>
      </c>
      <c r="E483" s="207" t="s">
        <v>3443</v>
      </c>
      <c r="F483" s="207" t="s">
        <v>1347</v>
      </c>
    </row>
    <row r="484" spans="1:6" x14ac:dyDescent="0.25">
      <c r="A484" s="207" t="s">
        <v>1348</v>
      </c>
      <c r="B484" s="207" t="s">
        <v>4204</v>
      </c>
      <c r="E484" s="207" t="s">
        <v>4204</v>
      </c>
      <c r="F484" s="207" t="s">
        <v>1348</v>
      </c>
    </row>
    <row r="485" spans="1:6" x14ac:dyDescent="0.25">
      <c r="A485" s="207" t="s">
        <v>1349</v>
      </c>
      <c r="B485" s="207" t="s">
        <v>4205</v>
      </c>
      <c r="E485" s="207" t="s">
        <v>4205</v>
      </c>
      <c r="F485" s="207" t="s">
        <v>1349</v>
      </c>
    </row>
    <row r="486" spans="1:6" x14ac:dyDescent="0.25">
      <c r="A486" s="207" t="s">
        <v>1350</v>
      </c>
      <c r="B486" s="207" t="s">
        <v>4206</v>
      </c>
      <c r="E486" s="207" t="s">
        <v>4206</v>
      </c>
      <c r="F486" s="207" t="s">
        <v>1350</v>
      </c>
    </row>
    <row r="487" spans="1:6" x14ac:dyDescent="0.25">
      <c r="A487" s="207" t="s">
        <v>1351</v>
      </c>
      <c r="B487" s="207" t="s">
        <v>4207</v>
      </c>
      <c r="E487" s="207" t="s">
        <v>4207</v>
      </c>
      <c r="F487" s="207" t="s">
        <v>1351</v>
      </c>
    </row>
    <row r="488" spans="1:6" x14ac:dyDescent="0.25">
      <c r="A488" s="207" t="s">
        <v>1352</v>
      </c>
      <c r="B488" s="207" t="s">
        <v>4208</v>
      </c>
      <c r="E488" s="207" t="s">
        <v>4208</v>
      </c>
      <c r="F488" s="207" t="s">
        <v>1352</v>
      </c>
    </row>
  </sheetData>
  <sheetProtection algorithmName="SHA-512" hashValue="AqWX5YOlGRq3rgvOCptClch3IJKxDJfRFhPptp9WBD/NBj6bO6vXVAya0PQK1ppg+YozM5QRCWflyJvnC2Tkmg==" saltValue="qrTnB08IQs0f9g/p47YYgg==" spinCount="100000" sheet="1" objects="1" scenarios="1"/>
  <autoFilter ref="A1:F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W14"/>
  <sheetViews>
    <sheetView showGridLines="0" showRowColHeaders="0" zoomScaleNormal="100" workbookViewId="0"/>
  </sheetViews>
  <sheetFormatPr baseColWidth="10" defaultRowHeight="14.25" x14ac:dyDescent="0.2"/>
  <cols>
    <col min="1" max="1" width="4.5703125" style="1" customWidth="1"/>
    <col min="2" max="2" width="21" style="1" customWidth="1"/>
    <col min="3" max="23" width="7.140625" style="1" customWidth="1"/>
    <col min="24" max="16384" width="11.42578125" style="1"/>
  </cols>
  <sheetData>
    <row r="1" spans="2:23" ht="21" customHeight="1" x14ac:dyDescent="0.2"/>
    <row r="2" spans="2:23" ht="18" customHeight="1" x14ac:dyDescent="0.25">
      <c r="B2" s="219" t="s">
        <v>3562</v>
      </c>
      <c r="C2" s="144"/>
      <c r="D2" s="144"/>
      <c r="E2" s="144"/>
      <c r="F2" s="144"/>
      <c r="G2" s="144"/>
      <c r="H2" s="144"/>
      <c r="I2" s="144"/>
      <c r="J2" s="144"/>
      <c r="K2" s="144"/>
      <c r="L2" s="602" t="s">
        <v>1583</v>
      </c>
      <c r="M2" s="603"/>
      <c r="N2" s="603"/>
      <c r="O2" s="603"/>
      <c r="P2" s="603"/>
      <c r="Q2" s="603"/>
      <c r="R2" s="603"/>
      <c r="S2" s="603"/>
      <c r="T2" s="603"/>
      <c r="U2" s="604"/>
      <c r="V2" s="144"/>
      <c r="W2" s="144"/>
    </row>
    <row r="3" spans="2:23" ht="18.75" thickBot="1" x14ac:dyDescent="0.3">
      <c r="B3" s="220" t="s">
        <v>1365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2:23" ht="22.5" customHeight="1" thickTop="1" x14ac:dyDescent="0.2">
      <c r="B4" s="605" t="s">
        <v>1374</v>
      </c>
      <c r="C4" s="606" t="s">
        <v>0</v>
      </c>
      <c r="D4" s="607"/>
      <c r="E4" s="607"/>
      <c r="F4" s="573" t="s">
        <v>2793</v>
      </c>
      <c r="G4" s="574"/>
      <c r="H4" s="575"/>
      <c r="I4" s="573" t="s">
        <v>2794</v>
      </c>
      <c r="J4" s="574"/>
      <c r="K4" s="575"/>
      <c r="L4" s="574" t="s">
        <v>2795</v>
      </c>
      <c r="M4" s="574"/>
      <c r="N4" s="574"/>
      <c r="O4" s="573" t="s">
        <v>2796</v>
      </c>
      <c r="P4" s="574"/>
      <c r="Q4" s="575"/>
      <c r="R4" s="573" t="s">
        <v>2797</v>
      </c>
      <c r="S4" s="574"/>
      <c r="T4" s="575"/>
      <c r="U4" s="574" t="s">
        <v>2798</v>
      </c>
      <c r="V4" s="574"/>
      <c r="W4" s="574"/>
    </row>
    <row r="5" spans="2:23" ht="32.25" customHeight="1" thickBot="1" x14ac:dyDescent="0.25">
      <c r="B5" s="598"/>
      <c r="C5" s="80" t="s">
        <v>0</v>
      </c>
      <c r="D5" s="81" t="s">
        <v>37</v>
      </c>
      <c r="E5" s="82" t="s">
        <v>36</v>
      </c>
      <c r="F5" s="83" t="s">
        <v>0</v>
      </c>
      <c r="G5" s="81" t="s">
        <v>37</v>
      </c>
      <c r="H5" s="82" t="s">
        <v>36</v>
      </c>
      <c r="I5" s="83" t="s">
        <v>0</v>
      </c>
      <c r="J5" s="81" t="s">
        <v>37</v>
      </c>
      <c r="K5" s="82" t="s">
        <v>36</v>
      </c>
      <c r="L5" s="83" t="s">
        <v>0</v>
      </c>
      <c r="M5" s="81" t="s">
        <v>37</v>
      </c>
      <c r="N5" s="84" t="s">
        <v>36</v>
      </c>
      <c r="O5" s="83" t="s">
        <v>0</v>
      </c>
      <c r="P5" s="81" t="s">
        <v>37</v>
      </c>
      <c r="Q5" s="82" t="s">
        <v>36</v>
      </c>
      <c r="R5" s="83" t="s">
        <v>0</v>
      </c>
      <c r="S5" s="81" t="s">
        <v>37</v>
      </c>
      <c r="T5" s="82" t="s">
        <v>36</v>
      </c>
      <c r="U5" s="83" t="s">
        <v>0</v>
      </c>
      <c r="V5" s="81" t="s">
        <v>37</v>
      </c>
      <c r="W5" s="82" t="s">
        <v>36</v>
      </c>
    </row>
    <row r="6" spans="2:23" ht="33.75" customHeight="1" thickTop="1" x14ac:dyDescent="0.2">
      <c r="B6" s="145" t="s">
        <v>1366</v>
      </c>
      <c r="C6" s="132">
        <f t="shared" ref="C6:C8" si="0">D6+E6</f>
        <v>0</v>
      </c>
      <c r="D6" s="119">
        <f>G6+J6+M6+P6+S6+V6</f>
        <v>0</v>
      </c>
      <c r="E6" s="120">
        <f t="shared" ref="E6:E8" si="1">+H6+K6+N6+Q6+T6+W6</f>
        <v>0</v>
      </c>
      <c r="F6" s="121">
        <f t="shared" ref="F6:F8" si="2">+G6+H6</f>
        <v>0</v>
      </c>
      <c r="G6" s="122"/>
      <c r="H6" s="123"/>
      <c r="I6" s="121">
        <f t="shared" ref="I6:I8" si="3">+J6+K6</f>
        <v>0</v>
      </c>
      <c r="J6" s="122"/>
      <c r="K6" s="123"/>
      <c r="L6" s="120">
        <f t="shared" ref="L6:L8" si="4">+M6+N6</f>
        <v>0</v>
      </c>
      <c r="M6" s="122"/>
      <c r="N6" s="124"/>
      <c r="O6" s="121">
        <f t="shared" ref="O6:O8" si="5">+P6+Q6</f>
        <v>0</v>
      </c>
      <c r="P6" s="122"/>
      <c r="Q6" s="123"/>
      <c r="R6" s="121">
        <f t="shared" ref="R6:R8" si="6">+S6+T6</f>
        <v>0</v>
      </c>
      <c r="S6" s="122"/>
      <c r="T6" s="123"/>
      <c r="U6" s="121">
        <f t="shared" ref="U6:U8" si="7">+V6+W6</f>
        <v>0</v>
      </c>
      <c r="V6" s="122"/>
      <c r="W6" s="124"/>
    </row>
    <row r="7" spans="2:23" ht="33.75" customHeight="1" x14ac:dyDescent="0.2">
      <c r="B7" s="146" t="s">
        <v>1367</v>
      </c>
      <c r="C7" s="125">
        <f t="shared" si="0"/>
        <v>0</v>
      </c>
      <c r="D7" s="126">
        <f t="shared" ref="D7:D8" si="8">G7+J7+M7+P7+S7+V7</f>
        <v>0</v>
      </c>
      <c r="E7" s="127">
        <f t="shared" si="1"/>
        <v>0</v>
      </c>
      <c r="F7" s="128">
        <f t="shared" si="2"/>
        <v>0</v>
      </c>
      <c r="G7" s="129"/>
      <c r="H7" s="130"/>
      <c r="I7" s="128">
        <f t="shared" si="3"/>
        <v>0</v>
      </c>
      <c r="J7" s="129"/>
      <c r="K7" s="130"/>
      <c r="L7" s="127">
        <f t="shared" si="4"/>
        <v>0</v>
      </c>
      <c r="M7" s="129"/>
      <c r="N7" s="131"/>
      <c r="O7" s="128">
        <f t="shared" si="5"/>
        <v>0</v>
      </c>
      <c r="P7" s="129"/>
      <c r="Q7" s="130"/>
      <c r="R7" s="128">
        <f t="shared" si="6"/>
        <v>0</v>
      </c>
      <c r="S7" s="129"/>
      <c r="T7" s="130"/>
      <c r="U7" s="128">
        <f t="shared" si="7"/>
        <v>0</v>
      </c>
      <c r="V7" s="129"/>
      <c r="W7" s="131"/>
    </row>
    <row r="8" spans="2:23" ht="33.75" customHeight="1" thickBot="1" x14ac:dyDescent="0.25">
      <c r="B8" s="147" t="s">
        <v>1368</v>
      </c>
      <c r="C8" s="148">
        <f t="shared" si="0"/>
        <v>0</v>
      </c>
      <c r="D8" s="149">
        <f t="shared" si="8"/>
        <v>0</v>
      </c>
      <c r="E8" s="150">
        <f t="shared" si="1"/>
        <v>0</v>
      </c>
      <c r="F8" s="151">
        <f t="shared" si="2"/>
        <v>0</v>
      </c>
      <c r="G8" s="152"/>
      <c r="H8" s="153"/>
      <c r="I8" s="151">
        <f t="shared" si="3"/>
        <v>0</v>
      </c>
      <c r="J8" s="152"/>
      <c r="K8" s="153"/>
      <c r="L8" s="150">
        <f t="shared" si="4"/>
        <v>0</v>
      </c>
      <c r="M8" s="152"/>
      <c r="N8" s="154"/>
      <c r="O8" s="151">
        <f t="shared" si="5"/>
        <v>0</v>
      </c>
      <c r="P8" s="152"/>
      <c r="Q8" s="153"/>
      <c r="R8" s="151">
        <f t="shared" si="6"/>
        <v>0</v>
      </c>
      <c r="S8" s="152"/>
      <c r="T8" s="153"/>
      <c r="U8" s="151">
        <f t="shared" si="7"/>
        <v>0</v>
      </c>
      <c r="V8" s="152"/>
      <c r="W8" s="154"/>
    </row>
    <row r="9" spans="2:23" ht="15" thickTop="1" x14ac:dyDescent="0.2">
      <c r="B9" s="143"/>
      <c r="D9" s="140"/>
      <c r="E9" s="140"/>
      <c r="F9" s="141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</row>
    <row r="10" spans="2:23" ht="15.75" x14ac:dyDescent="0.25">
      <c r="B10" s="110" t="s">
        <v>1357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2:23" ht="21.75" customHeight="1" x14ac:dyDescent="0.2">
      <c r="B11" s="526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8"/>
    </row>
    <row r="12" spans="2:23" ht="21.75" customHeight="1" x14ac:dyDescent="0.2">
      <c r="B12" s="529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1"/>
    </row>
    <row r="13" spans="2:23" ht="21.75" customHeight="1" x14ac:dyDescent="0.2">
      <c r="B13" s="529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1"/>
    </row>
    <row r="14" spans="2:23" ht="21.75" customHeight="1" x14ac:dyDescent="0.2">
      <c r="B14" s="532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4"/>
    </row>
  </sheetData>
  <sheetProtection algorithmName="SHA-512" hashValue="Wwn8f57dCcAaUulQQ2OZbs96cnmEYSMTKquvKSuDSloKpld1g9pYtGfsaCP51917fyMiWhlEVgfTfv2beBYhWQ==" saltValue="nJkhAz5PHY26Jpsw2Yel3g==" spinCount="100000" sheet="1" objects="1" scenarios="1"/>
  <mergeCells count="10">
    <mergeCell ref="L2:U2"/>
    <mergeCell ref="B11:W14"/>
    <mergeCell ref="B4:B5"/>
    <mergeCell ref="C4:E4"/>
    <mergeCell ref="F4:H4"/>
    <mergeCell ref="I4:K4"/>
    <mergeCell ref="L4:N4"/>
    <mergeCell ref="O4:Q4"/>
    <mergeCell ref="R4:T4"/>
    <mergeCell ref="U4:W4"/>
  </mergeCells>
  <conditionalFormatting sqref="O6:O8 R6:R8 U6:U8 C6:F8 L6:L8 I6:I8">
    <cfRule type="cellIs" dxfId="51" priority="2" operator="equal">
      <formula>0</formula>
    </cfRule>
  </conditionalFormatting>
  <printOptions horizontalCentered="1" verticalCentered="1"/>
  <pageMargins left="0" right="0" top="0.55118110236220474" bottom="1.5354330708661419" header="0.31496062992125984" footer="0.19685039370078741"/>
  <pageSetup scale="79" orientation="landscape" r:id="rId1"/>
  <headerFooter>
    <oddFooter>&amp;R&amp;"+,Negrita Cursiva"Académica Diurna&amp;"+,Cursiva", página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W25"/>
  <sheetViews>
    <sheetView showGridLines="0" showRowColHeaders="0" zoomScaleNormal="100" workbookViewId="0"/>
  </sheetViews>
  <sheetFormatPr baseColWidth="10" defaultRowHeight="14.25" x14ac:dyDescent="0.2"/>
  <cols>
    <col min="1" max="1" width="4.7109375" style="1" customWidth="1"/>
    <col min="2" max="2" width="50.7109375" style="1" customWidth="1"/>
    <col min="3" max="23" width="6.85546875" style="1" customWidth="1"/>
    <col min="24" max="16384" width="11.42578125" style="1"/>
  </cols>
  <sheetData>
    <row r="1" spans="2:23" ht="21" customHeight="1" x14ac:dyDescent="0.2"/>
    <row r="2" spans="2:23" ht="20.25" x14ac:dyDescent="0.25">
      <c r="B2" s="219" t="s">
        <v>3756</v>
      </c>
      <c r="C2" s="115"/>
      <c r="D2" s="115"/>
      <c r="E2" s="115"/>
      <c r="F2" s="115"/>
      <c r="G2" s="115"/>
      <c r="H2" s="115"/>
      <c r="I2" s="115"/>
      <c r="J2" s="115"/>
      <c r="K2" s="115"/>
      <c r="L2" s="602" t="s">
        <v>1583</v>
      </c>
      <c r="M2" s="603"/>
      <c r="N2" s="603"/>
      <c r="O2" s="603"/>
      <c r="P2" s="603"/>
      <c r="Q2" s="603"/>
      <c r="R2" s="603"/>
      <c r="S2" s="603"/>
      <c r="T2" s="603"/>
      <c r="U2" s="603"/>
      <c r="V2" s="604"/>
      <c r="W2" s="115"/>
    </row>
    <row r="3" spans="2:23" ht="18" customHeight="1" x14ac:dyDescent="0.25">
      <c r="B3" s="219" t="s">
        <v>1369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2:23" ht="18" customHeight="1" thickBot="1" x14ac:dyDescent="0.3">
      <c r="B4" s="220" t="s">
        <v>1375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2:23" ht="22.5" customHeight="1" thickTop="1" x14ac:dyDescent="0.2">
      <c r="B5" s="569" t="s">
        <v>1372</v>
      </c>
      <c r="C5" s="571" t="s">
        <v>0</v>
      </c>
      <c r="D5" s="572"/>
      <c r="E5" s="572"/>
      <c r="F5" s="573" t="s">
        <v>2793</v>
      </c>
      <c r="G5" s="574"/>
      <c r="H5" s="575"/>
      <c r="I5" s="573" t="s">
        <v>2794</v>
      </c>
      <c r="J5" s="574"/>
      <c r="K5" s="575"/>
      <c r="L5" s="574" t="s">
        <v>2795</v>
      </c>
      <c r="M5" s="574"/>
      <c r="N5" s="574"/>
      <c r="O5" s="573" t="s">
        <v>2796</v>
      </c>
      <c r="P5" s="574"/>
      <c r="Q5" s="575"/>
      <c r="R5" s="573" t="s">
        <v>2797</v>
      </c>
      <c r="S5" s="574"/>
      <c r="T5" s="575"/>
      <c r="U5" s="574" t="s">
        <v>2798</v>
      </c>
      <c r="V5" s="574"/>
      <c r="W5" s="574"/>
    </row>
    <row r="6" spans="2:23" ht="30.75" customHeight="1" thickBot="1" x14ac:dyDescent="0.25">
      <c r="B6" s="570"/>
      <c r="C6" s="80" t="s">
        <v>0</v>
      </c>
      <c r="D6" s="81" t="s">
        <v>37</v>
      </c>
      <c r="E6" s="82" t="s">
        <v>36</v>
      </c>
      <c r="F6" s="83" t="s">
        <v>0</v>
      </c>
      <c r="G6" s="81" t="s">
        <v>37</v>
      </c>
      <c r="H6" s="82" t="s">
        <v>36</v>
      </c>
      <c r="I6" s="83" t="s">
        <v>0</v>
      </c>
      <c r="J6" s="81" t="s">
        <v>37</v>
      </c>
      <c r="K6" s="82" t="s">
        <v>36</v>
      </c>
      <c r="L6" s="83" t="s">
        <v>0</v>
      </c>
      <c r="M6" s="81" t="s">
        <v>37</v>
      </c>
      <c r="N6" s="84" t="s">
        <v>36</v>
      </c>
      <c r="O6" s="83" t="s">
        <v>0</v>
      </c>
      <c r="P6" s="81" t="s">
        <v>37</v>
      </c>
      <c r="Q6" s="82" t="s">
        <v>36</v>
      </c>
      <c r="R6" s="83" t="s">
        <v>0</v>
      </c>
      <c r="S6" s="81" t="s">
        <v>37</v>
      </c>
      <c r="T6" s="82" t="s">
        <v>36</v>
      </c>
      <c r="U6" s="83" t="s">
        <v>0</v>
      </c>
      <c r="V6" s="81" t="s">
        <v>37</v>
      </c>
      <c r="W6" s="82" t="s">
        <v>36</v>
      </c>
    </row>
    <row r="7" spans="2:23" ht="30.75" customHeight="1" thickTop="1" x14ac:dyDescent="0.2">
      <c r="B7" s="442" t="s">
        <v>1584</v>
      </c>
      <c r="C7" s="118">
        <f>D7+E7</f>
        <v>0</v>
      </c>
      <c r="D7" s="119">
        <f>G7+J7+M7+P7+S7+V7</f>
        <v>0</v>
      </c>
      <c r="E7" s="120">
        <f>+H7+K7+N7+Q7+T7+W7</f>
        <v>0</v>
      </c>
      <c r="F7" s="121">
        <f t="shared" ref="F7:F12" si="0">+G7+H7</f>
        <v>0</v>
      </c>
      <c r="G7" s="122"/>
      <c r="H7" s="123"/>
      <c r="I7" s="121">
        <f t="shared" ref="I7:I12" si="1">+J7+K7</f>
        <v>0</v>
      </c>
      <c r="J7" s="122"/>
      <c r="K7" s="124"/>
      <c r="L7" s="121">
        <f t="shared" ref="L7:L11" si="2">+M7+N7</f>
        <v>0</v>
      </c>
      <c r="M7" s="122"/>
      <c r="N7" s="123"/>
      <c r="O7" s="121">
        <f t="shared" ref="O7:O14" si="3">+P7+Q7</f>
        <v>0</v>
      </c>
      <c r="P7" s="122"/>
      <c r="Q7" s="123"/>
      <c r="R7" s="121">
        <f t="shared" ref="R7:R14" si="4">+S7+T7</f>
        <v>0</v>
      </c>
      <c r="S7" s="122"/>
      <c r="T7" s="123"/>
      <c r="U7" s="121">
        <f t="shared" ref="U7:U14" si="5">+V7+W7</f>
        <v>0</v>
      </c>
      <c r="V7" s="122"/>
      <c r="W7" s="124"/>
    </row>
    <row r="8" spans="2:23" ht="30.75" customHeight="1" x14ac:dyDescent="0.2">
      <c r="B8" s="443" t="s">
        <v>1585</v>
      </c>
      <c r="C8" s="125">
        <f t="shared" ref="C8:C12" si="6">D8+E8</f>
        <v>0</v>
      </c>
      <c r="D8" s="126">
        <f t="shared" ref="D8:D12" si="7">G8+J8+M8+P8+S8+V8</f>
        <v>0</v>
      </c>
      <c r="E8" s="127">
        <f t="shared" ref="E8:E12" si="8">+H8+K8+N8+Q8+T8+W8</f>
        <v>0</v>
      </c>
      <c r="F8" s="128">
        <f t="shared" si="0"/>
        <v>0</v>
      </c>
      <c r="G8" s="129"/>
      <c r="H8" s="130"/>
      <c r="I8" s="128">
        <f t="shared" si="1"/>
        <v>0</v>
      </c>
      <c r="J8" s="129"/>
      <c r="K8" s="131"/>
      <c r="L8" s="128">
        <f t="shared" si="2"/>
        <v>0</v>
      </c>
      <c r="M8" s="129"/>
      <c r="N8" s="130"/>
      <c r="O8" s="128">
        <f t="shared" si="3"/>
        <v>0</v>
      </c>
      <c r="P8" s="129"/>
      <c r="Q8" s="130"/>
      <c r="R8" s="128">
        <f t="shared" si="4"/>
        <v>0</v>
      </c>
      <c r="S8" s="129"/>
      <c r="T8" s="130"/>
      <c r="U8" s="128">
        <f t="shared" si="5"/>
        <v>0</v>
      </c>
      <c r="V8" s="129"/>
      <c r="W8" s="131"/>
    </row>
    <row r="9" spans="2:23" ht="30.75" customHeight="1" x14ac:dyDescent="0.2">
      <c r="B9" s="443" t="s">
        <v>1586</v>
      </c>
      <c r="C9" s="125">
        <f t="shared" ref="C9:C10" si="9">D9+E9</f>
        <v>0</v>
      </c>
      <c r="D9" s="126">
        <f t="shared" ref="D9:D10" si="10">G9+J9+M9+P9+S9+V9</f>
        <v>0</v>
      </c>
      <c r="E9" s="217">
        <f t="shared" ref="E9:E10" si="11">+H9+K9+N9+Q9+T9+W9</f>
        <v>0</v>
      </c>
      <c r="F9" s="216">
        <f t="shared" ref="F9:F10" si="12">+G9+H9</f>
        <v>0</v>
      </c>
      <c r="G9" s="129"/>
      <c r="H9" s="130"/>
      <c r="I9" s="216">
        <f t="shared" ref="I9:I10" si="13">+J9+K9</f>
        <v>0</v>
      </c>
      <c r="J9" s="129"/>
      <c r="K9" s="131"/>
      <c r="L9" s="216">
        <f t="shared" ref="L9:L10" si="14">+M9+N9</f>
        <v>0</v>
      </c>
      <c r="M9" s="129"/>
      <c r="N9" s="130"/>
      <c r="O9" s="216">
        <f t="shared" ref="O9:O10" si="15">+P9+Q9</f>
        <v>0</v>
      </c>
      <c r="P9" s="129"/>
      <c r="Q9" s="130"/>
      <c r="R9" s="216">
        <f t="shared" ref="R9:R10" si="16">+S9+T9</f>
        <v>0</v>
      </c>
      <c r="S9" s="129"/>
      <c r="T9" s="130"/>
      <c r="U9" s="216">
        <f t="shared" ref="U9:U10" si="17">+V9+W9</f>
        <v>0</v>
      </c>
      <c r="V9" s="129"/>
      <c r="W9" s="131"/>
    </row>
    <row r="10" spans="2:23" ht="30.75" customHeight="1" x14ac:dyDescent="0.2">
      <c r="B10" s="443" t="s">
        <v>1356</v>
      </c>
      <c r="C10" s="125">
        <f t="shared" si="9"/>
        <v>0</v>
      </c>
      <c r="D10" s="126">
        <f t="shared" si="10"/>
        <v>0</v>
      </c>
      <c r="E10" s="217">
        <f t="shared" si="11"/>
        <v>0</v>
      </c>
      <c r="F10" s="216">
        <f t="shared" si="12"/>
        <v>0</v>
      </c>
      <c r="G10" s="129"/>
      <c r="H10" s="130"/>
      <c r="I10" s="216">
        <f t="shared" si="13"/>
        <v>0</v>
      </c>
      <c r="J10" s="129"/>
      <c r="K10" s="131"/>
      <c r="L10" s="216">
        <f t="shared" si="14"/>
        <v>0</v>
      </c>
      <c r="M10" s="129"/>
      <c r="N10" s="130"/>
      <c r="O10" s="216">
        <f t="shared" si="15"/>
        <v>0</v>
      </c>
      <c r="P10" s="129"/>
      <c r="Q10" s="130"/>
      <c r="R10" s="216">
        <f t="shared" si="16"/>
        <v>0</v>
      </c>
      <c r="S10" s="129"/>
      <c r="T10" s="130"/>
      <c r="U10" s="216">
        <f t="shared" si="17"/>
        <v>0</v>
      </c>
      <c r="V10" s="129"/>
      <c r="W10" s="131"/>
    </row>
    <row r="11" spans="2:23" ht="30.75" customHeight="1" x14ac:dyDescent="0.2">
      <c r="B11" s="443" t="s">
        <v>3557</v>
      </c>
      <c r="C11" s="125">
        <f t="shared" si="6"/>
        <v>0</v>
      </c>
      <c r="D11" s="126">
        <f t="shared" si="7"/>
        <v>0</v>
      </c>
      <c r="E11" s="127">
        <f t="shared" si="8"/>
        <v>0</v>
      </c>
      <c r="F11" s="128">
        <f t="shared" si="0"/>
        <v>0</v>
      </c>
      <c r="G11" s="129"/>
      <c r="H11" s="130"/>
      <c r="I11" s="128">
        <f t="shared" si="1"/>
        <v>0</v>
      </c>
      <c r="J11" s="129"/>
      <c r="K11" s="131"/>
      <c r="L11" s="128">
        <f t="shared" si="2"/>
        <v>0</v>
      </c>
      <c r="M11" s="129"/>
      <c r="N11" s="130"/>
      <c r="O11" s="128">
        <f t="shared" si="3"/>
        <v>0</v>
      </c>
      <c r="P11" s="129"/>
      <c r="Q11" s="130"/>
      <c r="R11" s="128">
        <f t="shared" si="4"/>
        <v>0</v>
      </c>
      <c r="S11" s="129"/>
      <c r="T11" s="130"/>
      <c r="U11" s="128">
        <f t="shared" si="5"/>
        <v>0</v>
      </c>
      <c r="V11" s="129"/>
      <c r="W11" s="131"/>
    </row>
    <row r="12" spans="2:23" ht="30.75" customHeight="1" x14ac:dyDescent="0.2">
      <c r="B12" s="443" t="s">
        <v>3556</v>
      </c>
      <c r="C12" s="125">
        <f t="shared" si="6"/>
        <v>0</v>
      </c>
      <c r="D12" s="126">
        <f t="shared" si="7"/>
        <v>0</v>
      </c>
      <c r="E12" s="127">
        <f t="shared" si="8"/>
        <v>0</v>
      </c>
      <c r="F12" s="128">
        <f t="shared" si="0"/>
        <v>0</v>
      </c>
      <c r="G12" s="129"/>
      <c r="H12" s="130"/>
      <c r="I12" s="128">
        <f t="shared" si="1"/>
        <v>0</v>
      </c>
      <c r="J12" s="129"/>
      <c r="K12" s="131"/>
      <c r="L12" s="600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</row>
    <row r="13" spans="2:23" ht="30.75" customHeight="1" x14ac:dyDescent="0.2">
      <c r="B13" s="443" t="s">
        <v>1373</v>
      </c>
      <c r="C13" s="125">
        <f t="shared" ref="C13:C20" si="18">D13+E13</f>
        <v>0</v>
      </c>
      <c r="D13" s="126">
        <f t="shared" ref="D13:D20" si="19">G13+J13+M13+P13+S13+V13</f>
        <v>0</v>
      </c>
      <c r="E13" s="206">
        <f t="shared" ref="E13:E20" si="20">+H13+K13+N13+Q13+T13+W13</f>
        <v>0</v>
      </c>
      <c r="F13" s="205">
        <f t="shared" ref="F13" si="21">+G13+H13</f>
        <v>0</v>
      </c>
      <c r="G13" s="129"/>
      <c r="H13" s="130"/>
      <c r="I13" s="205">
        <f t="shared" ref="I13" si="22">+J13+K13</f>
        <v>0</v>
      </c>
      <c r="J13" s="129"/>
      <c r="K13" s="131"/>
      <c r="L13" s="441">
        <f t="shared" ref="L13" si="23">+M13+N13</f>
        <v>0</v>
      </c>
      <c r="M13" s="129"/>
      <c r="N13" s="130"/>
      <c r="O13" s="441">
        <f t="shared" ref="O13" si="24">+P13+Q13</f>
        <v>0</v>
      </c>
      <c r="P13" s="129"/>
      <c r="Q13" s="130"/>
      <c r="R13" s="441">
        <f t="shared" ref="R13" si="25">+S13+T13</f>
        <v>0</v>
      </c>
      <c r="S13" s="129"/>
      <c r="T13" s="130"/>
      <c r="U13" s="441">
        <f t="shared" ref="U13" si="26">+V13+W13</f>
        <v>0</v>
      </c>
      <c r="V13" s="129"/>
      <c r="W13" s="131"/>
    </row>
    <row r="14" spans="2:23" ht="30.75" customHeight="1" x14ac:dyDescent="0.2">
      <c r="B14" s="443" t="s">
        <v>4407</v>
      </c>
      <c r="C14" s="125">
        <f t="shared" si="18"/>
        <v>0</v>
      </c>
      <c r="D14" s="126">
        <f t="shared" si="19"/>
        <v>0</v>
      </c>
      <c r="E14" s="127">
        <f t="shared" si="20"/>
        <v>0</v>
      </c>
      <c r="F14" s="600"/>
      <c r="G14" s="601"/>
      <c r="H14" s="601"/>
      <c r="I14" s="601"/>
      <c r="J14" s="601"/>
      <c r="K14" s="601"/>
      <c r="L14" s="601"/>
      <c r="M14" s="601"/>
      <c r="N14" s="608"/>
      <c r="O14" s="441">
        <f t="shared" si="3"/>
        <v>0</v>
      </c>
      <c r="P14" s="129"/>
      <c r="Q14" s="130"/>
      <c r="R14" s="441">
        <f t="shared" si="4"/>
        <v>0</v>
      </c>
      <c r="S14" s="129"/>
      <c r="T14" s="130"/>
      <c r="U14" s="441">
        <f t="shared" si="5"/>
        <v>0</v>
      </c>
      <c r="V14" s="129"/>
      <c r="W14" s="131"/>
    </row>
    <row r="15" spans="2:23" ht="30.75" customHeight="1" x14ac:dyDescent="0.2">
      <c r="B15" s="444" t="s">
        <v>3683</v>
      </c>
      <c r="C15" s="178">
        <f t="shared" si="18"/>
        <v>0</v>
      </c>
      <c r="D15" s="179">
        <f t="shared" si="19"/>
        <v>0</v>
      </c>
      <c r="E15" s="440">
        <f t="shared" si="20"/>
        <v>0</v>
      </c>
      <c r="F15" s="441">
        <f t="shared" ref="F15:F20" si="27">+G15+H15</f>
        <v>0</v>
      </c>
      <c r="G15" s="129"/>
      <c r="H15" s="130"/>
      <c r="I15" s="441">
        <f t="shared" ref="I15:I20" si="28">+J15+K15</f>
        <v>0</v>
      </c>
      <c r="J15" s="129"/>
      <c r="K15" s="131"/>
      <c r="L15" s="441">
        <f t="shared" ref="L15:L20" si="29">+M15+N15</f>
        <v>0</v>
      </c>
      <c r="M15" s="129"/>
      <c r="N15" s="130"/>
      <c r="O15" s="441">
        <f t="shared" ref="O15:O20" si="30">+P15+Q15</f>
        <v>0</v>
      </c>
      <c r="P15" s="129"/>
      <c r="Q15" s="130"/>
      <c r="R15" s="441">
        <f t="shared" ref="R15:R20" si="31">+S15+T15</f>
        <v>0</v>
      </c>
      <c r="S15" s="129"/>
      <c r="T15" s="130"/>
      <c r="U15" s="441">
        <f t="shared" ref="U15:U20" si="32">+V15+W15</f>
        <v>0</v>
      </c>
      <c r="V15" s="129"/>
      <c r="W15" s="131"/>
    </row>
    <row r="16" spans="2:23" ht="30.75" customHeight="1" x14ac:dyDescent="0.2">
      <c r="B16" s="445" t="s">
        <v>4408</v>
      </c>
      <c r="C16" s="178">
        <f t="shared" si="18"/>
        <v>0</v>
      </c>
      <c r="D16" s="179">
        <f t="shared" si="19"/>
        <v>0</v>
      </c>
      <c r="E16" s="440">
        <f t="shared" si="20"/>
        <v>0</v>
      </c>
      <c r="F16" s="600"/>
      <c r="G16" s="601"/>
      <c r="H16" s="601"/>
      <c r="I16" s="601"/>
      <c r="J16" s="601"/>
      <c r="K16" s="601"/>
      <c r="L16" s="601"/>
      <c r="M16" s="601"/>
      <c r="N16" s="608"/>
      <c r="O16" s="441">
        <f t="shared" si="30"/>
        <v>0</v>
      </c>
      <c r="P16" s="129"/>
      <c r="Q16" s="130"/>
      <c r="R16" s="441">
        <f t="shared" si="31"/>
        <v>0</v>
      </c>
      <c r="S16" s="129"/>
      <c r="T16" s="130"/>
      <c r="U16" s="441">
        <f t="shared" si="32"/>
        <v>0</v>
      </c>
      <c r="V16" s="129"/>
      <c r="W16" s="131"/>
    </row>
    <row r="17" spans="2:23" ht="30.75" customHeight="1" x14ac:dyDescent="0.2">
      <c r="B17" s="445" t="s">
        <v>4409</v>
      </c>
      <c r="C17" s="178">
        <f t="shared" si="18"/>
        <v>0</v>
      </c>
      <c r="D17" s="179">
        <f t="shared" si="19"/>
        <v>0</v>
      </c>
      <c r="E17" s="440">
        <f t="shared" si="20"/>
        <v>0</v>
      </c>
      <c r="F17" s="441">
        <f t="shared" si="27"/>
        <v>0</v>
      </c>
      <c r="G17" s="129"/>
      <c r="H17" s="130"/>
      <c r="I17" s="441">
        <f t="shared" si="28"/>
        <v>0</v>
      </c>
      <c r="J17" s="129"/>
      <c r="K17" s="131"/>
      <c r="L17" s="441">
        <f t="shared" si="29"/>
        <v>0</v>
      </c>
      <c r="M17" s="129"/>
      <c r="N17" s="130"/>
      <c r="O17" s="441">
        <f t="shared" si="30"/>
        <v>0</v>
      </c>
      <c r="P17" s="129"/>
      <c r="Q17" s="130"/>
      <c r="R17" s="441">
        <f t="shared" si="31"/>
        <v>0</v>
      </c>
      <c r="S17" s="129"/>
      <c r="T17" s="130"/>
      <c r="U17" s="441">
        <f t="shared" si="32"/>
        <v>0</v>
      </c>
      <c r="V17" s="129"/>
      <c r="W17" s="131"/>
    </row>
    <row r="18" spans="2:23" ht="30.75" customHeight="1" x14ac:dyDescent="0.2">
      <c r="B18" s="445" t="s">
        <v>4410</v>
      </c>
      <c r="C18" s="178">
        <f t="shared" si="18"/>
        <v>0</v>
      </c>
      <c r="D18" s="179">
        <f t="shared" si="19"/>
        <v>0</v>
      </c>
      <c r="E18" s="440">
        <f t="shared" si="20"/>
        <v>0</v>
      </c>
      <c r="F18" s="582"/>
      <c r="G18" s="583"/>
      <c r="H18" s="583"/>
      <c r="I18" s="583"/>
      <c r="J18" s="583"/>
      <c r="K18" s="583"/>
      <c r="L18" s="583"/>
      <c r="M18" s="583"/>
      <c r="N18" s="584"/>
      <c r="O18" s="441">
        <f t="shared" si="30"/>
        <v>0</v>
      </c>
      <c r="P18" s="129"/>
      <c r="Q18" s="130"/>
      <c r="R18" s="441">
        <f t="shared" si="31"/>
        <v>0</v>
      </c>
      <c r="S18" s="129"/>
      <c r="T18" s="130"/>
      <c r="U18" s="441">
        <f t="shared" si="32"/>
        <v>0</v>
      </c>
      <c r="V18" s="129"/>
      <c r="W18" s="131"/>
    </row>
    <row r="19" spans="2:23" ht="30.75" customHeight="1" x14ac:dyDescent="0.2">
      <c r="B19" s="445" t="s">
        <v>4411</v>
      </c>
      <c r="C19" s="178">
        <f t="shared" si="18"/>
        <v>0</v>
      </c>
      <c r="D19" s="179">
        <f t="shared" si="19"/>
        <v>0</v>
      </c>
      <c r="E19" s="440">
        <f t="shared" si="20"/>
        <v>0</v>
      </c>
      <c r="F19" s="585"/>
      <c r="G19" s="586"/>
      <c r="H19" s="586"/>
      <c r="I19" s="586"/>
      <c r="J19" s="586"/>
      <c r="K19" s="586"/>
      <c r="L19" s="586"/>
      <c r="M19" s="586"/>
      <c r="N19" s="587"/>
      <c r="O19" s="441">
        <f t="shared" si="30"/>
        <v>0</v>
      </c>
      <c r="P19" s="129"/>
      <c r="Q19" s="130"/>
      <c r="R19" s="441">
        <f t="shared" si="31"/>
        <v>0</v>
      </c>
      <c r="S19" s="129"/>
      <c r="T19" s="130"/>
      <c r="U19" s="441">
        <f t="shared" si="32"/>
        <v>0</v>
      </c>
      <c r="V19" s="129"/>
      <c r="W19" s="131"/>
    </row>
    <row r="20" spans="2:23" ht="30.75" customHeight="1" thickBot="1" x14ac:dyDescent="0.25">
      <c r="B20" s="446" t="s">
        <v>4412</v>
      </c>
      <c r="C20" s="133">
        <f t="shared" si="18"/>
        <v>0</v>
      </c>
      <c r="D20" s="134">
        <f t="shared" si="19"/>
        <v>0</v>
      </c>
      <c r="E20" s="135">
        <f t="shared" si="20"/>
        <v>0</v>
      </c>
      <c r="F20" s="136">
        <f t="shared" si="27"/>
        <v>0</v>
      </c>
      <c r="G20" s="137"/>
      <c r="H20" s="138"/>
      <c r="I20" s="136">
        <f t="shared" si="28"/>
        <v>0</v>
      </c>
      <c r="J20" s="137"/>
      <c r="K20" s="139"/>
      <c r="L20" s="136">
        <f t="shared" si="29"/>
        <v>0</v>
      </c>
      <c r="M20" s="137"/>
      <c r="N20" s="138"/>
      <c r="O20" s="136">
        <f t="shared" si="30"/>
        <v>0</v>
      </c>
      <c r="P20" s="137"/>
      <c r="Q20" s="138"/>
      <c r="R20" s="136">
        <f t="shared" si="31"/>
        <v>0</v>
      </c>
      <c r="S20" s="137"/>
      <c r="T20" s="138"/>
      <c r="U20" s="136">
        <f t="shared" si="32"/>
        <v>0</v>
      </c>
      <c r="V20" s="137"/>
      <c r="W20" s="139"/>
    </row>
    <row r="21" spans="2:23" ht="15" thickTop="1" x14ac:dyDescent="0.2">
      <c r="B21" s="143"/>
      <c r="D21" s="140"/>
      <c r="E21" s="140"/>
      <c r="F21" s="141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</row>
    <row r="22" spans="2:23" x14ac:dyDescent="0.2">
      <c r="B22" s="110" t="s">
        <v>1357</v>
      </c>
    </row>
    <row r="23" spans="2:23" ht="22.5" customHeight="1" x14ac:dyDescent="0.2">
      <c r="B23" s="526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8"/>
    </row>
    <row r="24" spans="2:23" ht="22.5" customHeight="1" x14ac:dyDescent="0.2">
      <c r="B24" s="529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1"/>
    </row>
    <row r="25" spans="2:23" ht="22.5" customHeight="1" x14ac:dyDescent="0.2">
      <c r="B25" s="532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4"/>
    </row>
  </sheetData>
  <sheetProtection algorithmName="SHA-512" hashValue="fzKfYTtI6ybHye6UCNxC4+WGgOlArxAVs8KhKTrTQZUDjeLMOiS4KnKnOdrKfi1t//dJJmf/N06AEkVQu5TfgQ==" saltValue="bBczPj0qm1MC06AcnP6G4Q==" spinCount="100000" sheet="1" objects="1" scenarios="1"/>
  <mergeCells count="15">
    <mergeCell ref="L2:V2"/>
    <mergeCell ref="B23:W25"/>
    <mergeCell ref="B5:B6"/>
    <mergeCell ref="C5:E5"/>
    <mergeCell ref="F5:H5"/>
    <mergeCell ref="I5:K5"/>
    <mergeCell ref="L5:N5"/>
    <mergeCell ref="O5:Q5"/>
    <mergeCell ref="R5:T5"/>
    <mergeCell ref="U5:W5"/>
    <mergeCell ref="L12:W12"/>
    <mergeCell ref="F14:N14"/>
    <mergeCell ref="F16:N16"/>
    <mergeCell ref="F18:N18"/>
    <mergeCell ref="F19:N19"/>
  </mergeCells>
  <conditionalFormatting sqref="C7:F8 I7:I8 L7:L8 O7:O8 R7:R8 U7:U8 I11:I12 C11:F12 I15 C14:F15 U11 R11 O11 L11:L13 O13:O20 R13:R20 U13:U20 L15 L17 C17:F17 C16:E16 I17 I20 C20:F20 L20 C18:E19">
    <cfRule type="cellIs" dxfId="50" priority="6" operator="equal">
      <formula>0</formula>
    </cfRule>
  </conditionalFormatting>
  <conditionalFormatting sqref="I13 C13:F13">
    <cfRule type="cellIs" dxfId="49" priority="5" operator="equal">
      <formula>0</formula>
    </cfRule>
  </conditionalFormatting>
  <conditionalFormatting sqref="U9:U10 R9:R10 O9:O10 L9:L10 I9:I10 C9:F10">
    <cfRule type="cellIs" dxfId="48" priority="4" operator="equal">
      <formula>0</formula>
    </cfRule>
  </conditionalFormatting>
  <conditionalFormatting sqref="F16">
    <cfRule type="cellIs" dxfId="47" priority="3" operator="equal">
      <formula>0</formula>
    </cfRule>
  </conditionalFormatting>
  <conditionalFormatting sqref="F18">
    <cfRule type="cellIs" dxfId="46" priority="2" operator="equal">
      <formula>0</formula>
    </cfRule>
  </conditionalFormatting>
  <conditionalFormatting sqref="F19">
    <cfRule type="cellIs" dxfId="45" priority="1" operator="equal">
      <formula>0</formula>
    </cfRule>
  </conditionalFormatting>
  <printOptions horizontalCentered="1" verticalCentered="1"/>
  <pageMargins left="0" right="0" top="0.55118110236220474" bottom="0.39370078740157483" header="0.31496062992125984" footer="0.19685039370078741"/>
  <pageSetup scale="69" fitToHeight="0" orientation="landscape" r:id="rId1"/>
  <headerFooter>
    <oddFooter>&amp;R&amp;"+,Negrita Cursiva"Académica Diurna&amp;"+,Cursiva", página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X28"/>
  <sheetViews>
    <sheetView showGridLines="0" showRowColHeaders="0" zoomScaleNormal="100" workbookViewId="0"/>
  </sheetViews>
  <sheetFormatPr baseColWidth="10" defaultRowHeight="14.25" x14ac:dyDescent="0.2"/>
  <cols>
    <col min="1" max="1" width="7.140625" style="1" customWidth="1"/>
    <col min="2" max="2" width="5.85546875" style="1" customWidth="1"/>
    <col min="3" max="3" width="34.140625" style="1" customWidth="1"/>
    <col min="4" max="24" width="6.7109375" style="1" customWidth="1"/>
    <col min="25" max="16384" width="11.42578125" style="1"/>
  </cols>
  <sheetData>
    <row r="2" spans="2:24" ht="20.25" customHeight="1" x14ac:dyDescent="0.25">
      <c r="B2" s="219" t="s">
        <v>3563</v>
      </c>
      <c r="D2" s="116"/>
      <c r="E2" s="116"/>
      <c r="F2" s="116"/>
      <c r="G2" s="116"/>
      <c r="H2" s="116"/>
      <c r="I2" s="116"/>
      <c r="J2" s="116"/>
      <c r="K2" s="116"/>
      <c r="L2" s="116"/>
      <c r="X2" s="116"/>
    </row>
    <row r="3" spans="2:24" ht="20.25" x14ac:dyDescent="0.25">
      <c r="B3" s="379" t="s">
        <v>3757</v>
      </c>
      <c r="D3" s="116"/>
      <c r="E3" s="116"/>
      <c r="F3" s="116"/>
      <c r="G3" s="116"/>
      <c r="H3" s="116"/>
      <c r="I3" s="116"/>
      <c r="J3" s="116"/>
      <c r="K3" s="116"/>
      <c r="L3" s="116"/>
      <c r="M3" s="602" t="s">
        <v>3684</v>
      </c>
      <c r="N3" s="603"/>
      <c r="O3" s="603"/>
      <c r="P3" s="603"/>
      <c r="Q3" s="603"/>
      <c r="R3" s="603"/>
      <c r="S3" s="603"/>
      <c r="T3" s="603"/>
      <c r="U3" s="603"/>
      <c r="V3" s="603"/>
      <c r="W3" s="604"/>
      <c r="X3" s="116"/>
    </row>
    <row r="4" spans="2:24" ht="20.25" customHeight="1" thickBot="1" x14ac:dyDescent="0.3">
      <c r="B4" s="220" t="s">
        <v>3685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2:24" ht="22.5" customHeight="1" thickTop="1" x14ac:dyDescent="0.2">
      <c r="B5" s="597" t="s">
        <v>3696</v>
      </c>
      <c r="C5" s="569"/>
      <c r="D5" s="571" t="s">
        <v>0</v>
      </c>
      <c r="E5" s="572"/>
      <c r="F5" s="572"/>
      <c r="G5" s="573" t="s">
        <v>2793</v>
      </c>
      <c r="H5" s="574"/>
      <c r="I5" s="575"/>
      <c r="J5" s="573" t="s">
        <v>2794</v>
      </c>
      <c r="K5" s="574"/>
      <c r="L5" s="575"/>
      <c r="M5" s="574" t="s">
        <v>2795</v>
      </c>
      <c r="N5" s="574"/>
      <c r="O5" s="574"/>
      <c r="P5" s="573" t="s">
        <v>2796</v>
      </c>
      <c r="Q5" s="574"/>
      <c r="R5" s="575"/>
      <c r="S5" s="573" t="s">
        <v>2797</v>
      </c>
      <c r="T5" s="574"/>
      <c r="U5" s="575"/>
      <c r="V5" s="574" t="s">
        <v>2798</v>
      </c>
      <c r="W5" s="574"/>
      <c r="X5" s="574"/>
    </row>
    <row r="6" spans="2:24" ht="30.75" customHeight="1" thickBot="1" x14ac:dyDescent="0.25">
      <c r="B6" s="598"/>
      <c r="C6" s="570"/>
      <c r="D6" s="222" t="s">
        <v>0</v>
      </c>
      <c r="E6" s="81" t="s">
        <v>37</v>
      </c>
      <c r="F6" s="223" t="s">
        <v>36</v>
      </c>
      <c r="G6" s="83" t="s">
        <v>0</v>
      </c>
      <c r="H6" s="81" t="s">
        <v>37</v>
      </c>
      <c r="I6" s="84" t="s">
        <v>36</v>
      </c>
      <c r="J6" s="223" t="s">
        <v>0</v>
      </c>
      <c r="K6" s="81" t="s">
        <v>37</v>
      </c>
      <c r="L6" s="223" t="s">
        <v>36</v>
      </c>
      <c r="M6" s="83" t="s">
        <v>0</v>
      </c>
      <c r="N6" s="81" t="s">
        <v>37</v>
      </c>
      <c r="O6" s="84" t="s">
        <v>36</v>
      </c>
      <c r="P6" s="223" t="s">
        <v>0</v>
      </c>
      <c r="Q6" s="81" t="s">
        <v>37</v>
      </c>
      <c r="R6" s="223" t="s">
        <v>36</v>
      </c>
      <c r="S6" s="83" t="s">
        <v>0</v>
      </c>
      <c r="T6" s="81" t="s">
        <v>37</v>
      </c>
      <c r="U6" s="84" t="s">
        <v>36</v>
      </c>
      <c r="V6" s="223" t="s">
        <v>0</v>
      </c>
      <c r="W6" s="81" t="s">
        <v>37</v>
      </c>
      <c r="X6" s="223" t="s">
        <v>36</v>
      </c>
    </row>
    <row r="7" spans="2:24" s="232" customFormat="1" ht="27" customHeight="1" thickTop="1" x14ac:dyDescent="0.25">
      <c r="B7" s="224" t="s">
        <v>3686</v>
      </c>
      <c r="C7" s="225"/>
      <c r="D7" s="226">
        <f t="shared" ref="D7:D21" si="0">E7+F7</f>
        <v>0</v>
      </c>
      <c r="E7" s="227">
        <f t="shared" ref="E7:E21" si="1">H7+K7+N7+Q7+T7+W7</f>
        <v>0</v>
      </c>
      <c r="F7" s="228">
        <f t="shared" ref="F7:F21" si="2">+I7+L7+O7+R7+U7+X7</f>
        <v>0</v>
      </c>
      <c r="G7" s="229">
        <f t="shared" ref="G7:G21" si="3">+H7+I7</f>
        <v>0</v>
      </c>
      <c r="H7" s="230">
        <f>SUM(H8:H11)</f>
        <v>0</v>
      </c>
      <c r="I7" s="231">
        <f>SUM(I8:I11)</f>
        <v>0</v>
      </c>
      <c r="J7" s="229">
        <f t="shared" ref="J7:J21" si="4">+K7+L7</f>
        <v>0</v>
      </c>
      <c r="K7" s="230">
        <f>SUM(K8:K11)</f>
        <v>0</v>
      </c>
      <c r="L7" s="231">
        <f>SUM(L8:L11)</f>
        <v>0</v>
      </c>
      <c r="M7" s="229">
        <f t="shared" ref="M7:M21" si="5">+N7+O7</f>
        <v>0</v>
      </c>
      <c r="N7" s="230">
        <f>SUM(N8:N11)</f>
        <v>0</v>
      </c>
      <c r="O7" s="231">
        <f>SUM(O8:O11)</f>
        <v>0</v>
      </c>
      <c r="P7" s="229">
        <f t="shared" ref="P7:P21" si="6">+Q7+R7</f>
        <v>0</v>
      </c>
      <c r="Q7" s="230">
        <f>SUM(Q8:Q11)</f>
        <v>0</v>
      </c>
      <c r="R7" s="231">
        <f>SUM(R8:R11)</f>
        <v>0</v>
      </c>
      <c r="S7" s="229">
        <f t="shared" ref="S7:S21" si="7">+T7+U7</f>
        <v>0</v>
      </c>
      <c r="T7" s="230">
        <f>SUM(T8:T11)</f>
        <v>0</v>
      </c>
      <c r="U7" s="231">
        <f>SUM(U8:U11)</f>
        <v>0</v>
      </c>
      <c r="V7" s="228">
        <f t="shared" ref="V7:V21" si="8">+W7+X7</f>
        <v>0</v>
      </c>
      <c r="W7" s="227">
        <f>SUM(W8:W11)</f>
        <v>0</v>
      </c>
      <c r="X7" s="228">
        <f>SUM(X8:X11)</f>
        <v>0</v>
      </c>
    </row>
    <row r="8" spans="2:24" ht="27" customHeight="1" x14ac:dyDescent="0.2">
      <c r="B8" s="609" t="s">
        <v>3577</v>
      </c>
      <c r="C8" s="610"/>
      <c r="D8" s="233">
        <f t="shared" si="0"/>
        <v>0</v>
      </c>
      <c r="E8" s="234">
        <f t="shared" si="1"/>
        <v>0</v>
      </c>
      <c r="F8" s="235">
        <f t="shared" si="2"/>
        <v>0</v>
      </c>
      <c r="G8" s="229">
        <f t="shared" si="3"/>
        <v>0</v>
      </c>
      <c r="H8" s="113"/>
      <c r="I8" s="236"/>
      <c r="J8" s="229">
        <f t="shared" si="4"/>
        <v>0</v>
      </c>
      <c r="K8" s="113"/>
      <c r="L8" s="112"/>
      <c r="M8" s="229">
        <f t="shared" si="5"/>
        <v>0</v>
      </c>
      <c r="N8" s="113"/>
      <c r="O8" s="236"/>
      <c r="P8" s="229">
        <f t="shared" si="6"/>
        <v>0</v>
      </c>
      <c r="Q8" s="113"/>
      <c r="R8" s="112"/>
      <c r="S8" s="229">
        <f t="shared" si="7"/>
        <v>0</v>
      </c>
      <c r="T8" s="113"/>
      <c r="U8" s="236"/>
      <c r="V8" s="229">
        <f t="shared" si="8"/>
        <v>0</v>
      </c>
      <c r="W8" s="113"/>
      <c r="X8" s="112"/>
    </row>
    <row r="9" spans="2:24" ht="27" customHeight="1" x14ac:dyDescent="0.2">
      <c r="B9" s="609" t="s">
        <v>3687</v>
      </c>
      <c r="C9" s="610"/>
      <c r="D9" s="233">
        <f t="shared" si="0"/>
        <v>0</v>
      </c>
      <c r="E9" s="234">
        <f t="shared" si="1"/>
        <v>0</v>
      </c>
      <c r="F9" s="235">
        <f t="shared" si="2"/>
        <v>0</v>
      </c>
      <c r="G9" s="229">
        <f t="shared" si="3"/>
        <v>0</v>
      </c>
      <c r="H9" s="113"/>
      <c r="I9" s="236"/>
      <c r="J9" s="229">
        <f t="shared" si="4"/>
        <v>0</v>
      </c>
      <c r="K9" s="113"/>
      <c r="L9" s="112"/>
      <c r="M9" s="229">
        <f t="shared" si="5"/>
        <v>0</v>
      </c>
      <c r="N9" s="113"/>
      <c r="O9" s="236"/>
      <c r="P9" s="229">
        <f t="shared" si="6"/>
        <v>0</v>
      </c>
      <c r="Q9" s="113"/>
      <c r="R9" s="112"/>
      <c r="S9" s="229">
        <f t="shared" si="7"/>
        <v>0</v>
      </c>
      <c r="T9" s="113"/>
      <c r="U9" s="236"/>
      <c r="V9" s="229">
        <f t="shared" si="8"/>
        <v>0</v>
      </c>
      <c r="W9" s="113"/>
      <c r="X9" s="112"/>
    </row>
    <row r="10" spans="2:24" ht="27" customHeight="1" x14ac:dyDescent="0.2">
      <c r="B10" s="609" t="s">
        <v>3688</v>
      </c>
      <c r="C10" s="610"/>
      <c r="D10" s="233">
        <f t="shared" si="0"/>
        <v>0</v>
      </c>
      <c r="E10" s="234">
        <f t="shared" si="1"/>
        <v>0</v>
      </c>
      <c r="F10" s="235">
        <f t="shared" si="2"/>
        <v>0</v>
      </c>
      <c r="G10" s="229">
        <f t="shared" si="3"/>
        <v>0</v>
      </c>
      <c r="H10" s="113"/>
      <c r="I10" s="236"/>
      <c r="J10" s="229">
        <f t="shared" si="4"/>
        <v>0</v>
      </c>
      <c r="K10" s="113"/>
      <c r="L10" s="112"/>
      <c r="M10" s="229">
        <f t="shared" si="5"/>
        <v>0</v>
      </c>
      <c r="N10" s="113"/>
      <c r="O10" s="236"/>
      <c r="P10" s="229">
        <f t="shared" si="6"/>
        <v>0</v>
      </c>
      <c r="Q10" s="113"/>
      <c r="R10" s="112"/>
      <c r="S10" s="229">
        <f t="shared" si="7"/>
        <v>0</v>
      </c>
      <c r="T10" s="113"/>
      <c r="U10" s="236"/>
      <c r="V10" s="229">
        <f t="shared" si="8"/>
        <v>0</v>
      </c>
      <c r="W10" s="113"/>
      <c r="X10" s="112"/>
    </row>
    <row r="11" spans="2:24" ht="27" customHeight="1" x14ac:dyDescent="0.2">
      <c r="B11" s="611" t="s">
        <v>3689</v>
      </c>
      <c r="C11" s="612"/>
      <c r="D11" s="237">
        <f t="shared" si="0"/>
        <v>0</v>
      </c>
      <c r="E11" s="238">
        <f t="shared" si="1"/>
        <v>0</v>
      </c>
      <c r="F11" s="239">
        <f t="shared" si="2"/>
        <v>0</v>
      </c>
      <c r="G11" s="240">
        <f t="shared" si="3"/>
        <v>0</v>
      </c>
      <c r="H11" s="241"/>
      <c r="I11" s="242"/>
      <c r="J11" s="240">
        <f t="shared" si="4"/>
        <v>0</v>
      </c>
      <c r="K11" s="241"/>
      <c r="L11" s="243"/>
      <c r="M11" s="240">
        <f t="shared" si="5"/>
        <v>0</v>
      </c>
      <c r="N11" s="241"/>
      <c r="O11" s="242"/>
      <c r="P11" s="240">
        <f t="shared" si="6"/>
        <v>0</v>
      </c>
      <c r="Q11" s="241"/>
      <c r="R11" s="243"/>
      <c r="S11" s="240">
        <f t="shared" si="7"/>
        <v>0</v>
      </c>
      <c r="T11" s="241"/>
      <c r="U11" s="242"/>
      <c r="V11" s="240">
        <f t="shared" si="8"/>
        <v>0</v>
      </c>
      <c r="W11" s="241"/>
      <c r="X11" s="243"/>
    </row>
    <row r="12" spans="2:24" s="232" customFormat="1" ht="27" customHeight="1" x14ac:dyDescent="0.25">
      <c r="B12" s="224" t="s">
        <v>3690</v>
      </c>
      <c r="C12" s="225"/>
      <c r="D12" s="226">
        <f t="shared" si="0"/>
        <v>0</v>
      </c>
      <c r="E12" s="227">
        <f t="shared" si="1"/>
        <v>0</v>
      </c>
      <c r="F12" s="228">
        <f t="shared" si="2"/>
        <v>0</v>
      </c>
      <c r="G12" s="244">
        <f t="shared" si="3"/>
        <v>0</v>
      </c>
      <c r="H12" s="230">
        <f>SUM(H13:H17)</f>
        <v>0</v>
      </c>
      <c r="I12" s="231">
        <f>SUM(I13:I17)</f>
        <v>0</v>
      </c>
      <c r="J12" s="244">
        <f t="shared" si="4"/>
        <v>0</v>
      </c>
      <c r="K12" s="230">
        <f>SUM(K13:K17)</f>
        <v>0</v>
      </c>
      <c r="L12" s="231">
        <f>SUM(L13:L17)</f>
        <v>0</v>
      </c>
      <c r="M12" s="244">
        <f t="shared" si="5"/>
        <v>0</v>
      </c>
      <c r="N12" s="230">
        <f>SUM(N13:N17)</f>
        <v>0</v>
      </c>
      <c r="O12" s="231">
        <f>SUM(O13:O17)</f>
        <v>0</v>
      </c>
      <c r="P12" s="244">
        <f t="shared" si="6"/>
        <v>0</v>
      </c>
      <c r="Q12" s="230">
        <f>SUM(Q13:Q17)</f>
        <v>0</v>
      </c>
      <c r="R12" s="231">
        <f>SUM(R13:R17)</f>
        <v>0</v>
      </c>
      <c r="S12" s="244">
        <f t="shared" si="7"/>
        <v>0</v>
      </c>
      <c r="T12" s="230">
        <f>SUM(T13:T17)</f>
        <v>0</v>
      </c>
      <c r="U12" s="231">
        <f>SUM(U13:U17)</f>
        <v>0</v>
      </c>
      <c r="V12" s="228">
        <f t="shared" si="8"/>
        <v>0</v>
      </c>
      <c r="W12" s="227">
        <f>SUM(W13:W17)</f>
        <v>0</v>
      </c>
      <c r="X12" s="228">
        <f>SUM(X13:X17)</f>
        <v>0</v>
      </c>
    </row>
    <row r="13" spans="2:24" ht="27" customHeight="1" x14ac:dyDescent="0.2">
      <c r="B13" s="609" t="s">
        <v>3691</v>
      </c>
      <c r="C13" s="610"/>
      <c r="D13" s="233">
        <f t="shared" si="0"/>
        <v>0</v>
      </c>
      <c r="E13" s="234">
        <f t="shared" si="1"/>
        <v>0</v>
      </c>
      <c r="F13" s="235">
        <f t="shared" si="2"/>
        <v>0</v>
      </c>
      <c r="G13" s="229">
        <f t="shared" si="3"/>
        <v>0</v>
      </c>
      <c r="H13" s="113"/>
      <c r="I13" s="236"/>
      <c r="J13" s="229">
        <f t="shared" si="4"/>
        <v>0</v>
      </c>
      <c r="K13" s="113"/>
      <c r="L13" s="112"/>
      <c r="M13" s="229">
        <f t="shared" si="5"/>
        <v>0</v>
      </c>
      <c r="N13" s="113"/>
      <c r="O13" s="236"/>
      <c r="P13" s="229">
        <f t="shared" si="6"/>
        <v>0</v>
      </c>
      <c r="Q13" s="113"/>
      <c r="R13" s="112"/>
      <c r="S13" s="229">
        <f t="shared" si="7"/>
        <v>0</v>
      </c>
      <c r="T13" s="113"/>
      <c r="U13" s="236"/>
      <c r="V13" s="229">
        <f t="shared" si="8"/>
        <v>0</v>
      </c>
      <c r="W13" s="113"/>
      <c r="X13" s="112"/>
    </row>
    <row r="14" spans="2:24" ht="27" customHeight="1" x14ac:dyDescent="0.2">
      <c r="B14" s="609" t="s">
        <v>856</v>
      </c>
      <c r="C14" s="610"/>
      <c r="D14" s="233">
        <f t="shared" si="0"/>
        <v>0</v>
      </c>
      <c r="E14" s="234">
        <f t="shared" si="1"/>
        <v>0</v>
      </c>
      <c r="F14" s="235">
        <f t="shared" si="2"/>
        <v>0</v>
      </c>
      <c r="G14" s="229">
        <f t="shared" si="3"/>
        <v>0</v>
      </c>
      <c r="H14" s="113"/>
      <c r="I14" s="236"/>
      <c r="J14" s="229">
        <f t="shared" si="4"/>
        <v>0</v>
      </c>
      <c r="K14" s="113"/>
      <c r="L14" s="112"/>
      <c r="M14" s="229">
        <f t="shared" si="5"/>
        <v>0</v>
      </c>
      <c r="N14" s="113"/>
      <c r="O14" s="236"/>
      <c r="P14" s="229">
        <f t="shared" si="6"/>
        <v>0</v>
      </c>
      <c r="Q14" s="113"/>
      <c r="R14" s="112"/>
      <c r="S14" s="229">
        <f t="shared" si="7"/>
        <v>0</v>
      </c>
      <c r="T14" s="113"/>
      <c r="U14" s="236"/>
      <c r="V14" s="229">
        <f t="shared" si="8"/>
        <v>0</v>
      </c>
      <c r="W14" s="113"/>
      <c r="X14" s="112"/>
    </row>
    <row r="15" spans="2:24" ht="27" customHeight="1" x14ac:dyDescent="0.2">
      <c r="B15" s="609" t="s">
        <v>855</v>
      </c>
      <c r="C15" s="610"/>
      <c r="D15" s="233">
        <f t="shared" si="0"/>
        <v>0</v>
      </c>
      <c r="E15" s="234">
        <f t="shared" si="1"/>
        <v>0</v>
      </c>
      <c r="F15" s="235">
        <f t="shared" si="2"/>
        <v>0</v>
      </c>
      <c r="G15" s="229">
        <f t="shared" si="3"/>
        <v>0</v>
      </c>
      <c r="H15" s="113"/>
      <c r="I15" s="236"/>
      <c r="J15" s="229">
        <f t="shared" si="4"/>
        <v>0</v>
      </c>
      <c r="K15" s="113"/>
      <c r="L15" s="112"/>
      <c r="M15" s="229">
        <f t="shared" si="5"/>
        <v>0</v>
      </c>
      <c r="N15" s="113"/>
      <c r="O15" s="236"/>
      <c r="P15" s="229">
        <f t="shared" si="6"/>
        <v>0</v>
      </c>
      <c r="Q15" s="113"/>
      <c r="R15" s="112"/>
      <c r="S15" s="229">
        <f t="shared" si="7"/>
        <v>0</v>
      </c>
      <c r="T15" s="113"/>
      <c r="U15" s="236"/>
      <c r="V15" s="229">
        <f t="shared" si="8"/>
        <v>0</v>
      </c>
      <c r="W15" s="113"/>
      <c r="X15" s="112"/>
    </row>
    <row r="16" spans="2:24" ht="27" customHeight="1" x14ac:dyDescent="0.2">
      <c r="B16" s="245" t="s">
        <v>3692</v>
      </c>
      <c r="C16" s="246"/>
      <c r="D16" s="237">
        <f t="shared" si="0"/>
        <v>0</v>
      </c>
      <c r="E16" s="238">
        <f t="shared" si="1"/>
        <v>0</v>
      </c>
      <c r="F16" s="239">
        <f t="shared" si="2"/>
        <v>0</v>
      </c>
      <c r="G16" s="229">
        <f t="shared" ref="G16" si="9">+H16+I16</f>
        <v>0</v>
      </c>
      <c r="H16" s="113"/>
      <c r="I16" s="236"/>
      <c r="J16" s="229">
        <f t="shared" ref="J16" si="10">+K16+L16</f>
        <v>0</v>
      </c>
      <c r="K16" s="113"/>
      <c r="L16" s="112"/>
      <c r="M16" s="229">
        <f t="shared" ref="M16" si="11">+N16+O16</f>
        <v>0</v>
      </c>
      <c r="N16" s="113"/>
      <c r="O16" s="236"/>
      <c r="P16" s="229">
        <f t="shared" ref="P16" si="12">+Q16+R16</f>
        <v>0</v>
      </c>
      <c r="Q16" s="113"/>
      <c r="R16" s="112"/>
      <c r="S16" s="229">
        <f t="shared" ref="S16" si="13">+T16+U16</f>
        <v>0</v>
      </c>
      <c r="T16" s="113"/>
      <c r="U16" s="236"/>
      <c r="V16" s="229">
        <f t="shared" ref="V16" si="14">+W16+X16</f>
        <v>0</v>
      </c>
      <c r="W16" s="113"/>
      <c r="X16" s="112"/>
    </row>
    <row r="17" spans="2:24" ht="27" customHeight="1" x14ac:dyDescent="0.2">
      <c r="B17" s="611" t="s">
        <v>3693</v>
      </c>
      <c r="C17" s="612"/>
      <c r="D17" s="237">
        <f t="shared" si="0"/>
        <v>0</v>
      </c>
      <c r="E17" s="238">
        <f t="shared" si="1"/>
        <v>0</v>
      </c>
      <c r="F17" s="239">
        <f t="shared" si="2"/>
        <v>0</v>
      </c>
      <c r="G17" s="240">
        <f t="shared" si="3"/>
        <v>0</v>
      </c>
      <c r="H17" s="241"/>
      <c r="I17" s="242"/>
      <c r="J17" s="240">
        <f t="shared" si="4"/>
        <v>0</v>
      </c>
      <c r="K17" s="241"/>
      <c r="L17" s="243"/>
      <c r="M17" s="240">
        <f t="shared" si="5"/>
        <v>0</v>
      </c>
      <c r="N17" s="241"/>
      <c r="O17" s="242"/>
      <c r="P17" s="240">
        <f t="shared" si="6"/>
        <v>0</v>
      </c>
      <c r="Q17" s="241"/>
      <c r="R17" s="243"/>
      <c r="S17" s="240">
        <f t="shared" si="7"/>
        <v>0</v>
      </c>
      <c r="T17" s="241"/>
      <c r="U17" s="242"/>
      <c r="V17" s="240">
        <f t="shared" si="8"/>
        <v>0</v>
      </c>
      <c r="W17" s="241"/>
      <c r="X17" s="243"/>
    </row>
    <row r="18" spans="2:24" ht="27" customHeight="1" x14ac:dyDescent="0.2">
      <c r="B18" s="617" t="s">
        <v>3694</v>
      </c>
      <c r="C18" s="618"/>
      <c r="D18" s="248">
        <f t="shared" si="0"/>
        <v>0</v>
      </c>
      <c r="E18" s="249">
        <f t="shared" si="1"/>
        <v>0</v>
      </c>
      <c r="F18" s="250">
        <f t="shared" si="2"/>
        <v>0</v>
      </c>
      <c r="G18" s="251">
        <f t="shared" si="3"/>
        <v>0</v>
      </c>
      <c r="H18" s="252"/>
      <c r="I18" s="253"/>
      <c r="J18" s="250">
        <f t="shared" si="4"/>
        <v>0</v>
      </c>
      <c r="K18" s="252"/>
      <c r="L18" s="254"/>
      <c r="M18" s="251">
        <f t="shared" si="5"/>
        <v>0</v>
      </c>
      <c r="N18" s="252"/>
      <c r="O18" s="253"/>
      <c r="P18" s="250">
        <f t="shared" si="6"/>
        <v>0</v>
      </c>
      <c r="Q18" s="252"/>
      <c r="R18" s="254"/>
      <c r="S18" s="251">
        <f t="shared" si="7"/>
        <v>0</v>
      </c>
      <c r="T18" s="252"/>
      <c r="U18" s="253"/>
      <c r="V18" s="250">
        <f t="shared" si="8"/>
        <v>0</v>
      </c>
      <c r="W18" s="252"/>
      <c r="X18" s="254"/>
    </row>
    <row r="19" spans="2:24" ht="27" customHeight="1" x14ac:dyDescent="0.2">
      <c r="B19" s="617" t="s">
        <v>854</v>
      </c>
      <c r="C19" s="618"/>
      <c r="D19" s="255">
        <f t="shared" si="0"/>
        <v>0</v>
      </c>
      <c r="E19" s="256">
        <f t="shared" si="1"/>
        <v>0</v>
      </c>
      <c r="F19" s="257">
        <f t="shared" si="2"/>
        <v>0</v>
      </c>
      <c r="G19" s="258">
        <f t="shared" si="3"/>
        <v>0</v>
      </c>
      <c r="H19" s="259"/>
      <c r="I19" s="260"/>
      <c r="J19" s="257">
        <f t="shared" si="4"/>
        <v>0</v>
      </c>
      <c r="K19" s="259"/>
      <c r="L19" s="261"/>
      <c r="M19" s="258">
        <f t="shared" si="5"/>
        <v>0</v>
      </c>
      <c r="N19" s="259"/>
      <c r="O19" s="260"/>
      <c r="P19" s="257">
        <f t="shared" si="6"/>
        <v>0</v>
      </c>
      <c r="Q19" s="259"/>
      <c r="R19" s="261"/>
      <c r="S19" s="258">
        <f t="shared" si="7"/>
        <v>0</v>
      </c>
      <c r="T19" s="259"/>
      <c r="U19" s="260"/>
      <c r="V19" s="257">
        <f t="shared" si="8"/>
        <v>0</v>
      </c>
      <c r="W19" s="259"/>
      <c r="X19" s="261"/>
    </row>
    <row r="20" spans="2:24" ht="27" customHeight="1" x14ac:dyDescent="0.2">
      <c r="B20" s="615" t="s">
        <v>3578</v>
      </c>
      <c r="C20" s="616"/>
      <c r="D20" s="255">
        <f t="shared" ref="D20" si="15">E20+F20</f>
        <v>0</v>
      </c>
      <c r="E20" s="256">
        <f t="shared" ref="E20" si="16">H20+K20+N20+Q20+T20+W20</f>
        <v>0</v>
      </c>
      <c r="F20" s="257">
        <f t="shared" ref="F20" si="17">+I20+L20+O20+R20+U20+X20</f>
        <v>0</v>
      </c>
      <c r="G20" s="258">
        <f t="shared" ref="G20" si="18">+H20+I20</f>
        <v>0</v>
      </c>
      <c r="H20" s="259"/>
      <c r="I20" s="260"/>
      <c r="J20" s="257">
        <f t="shared" ref="J20" si="19">+K20+L20</f>
        <v>0</v>
      </c>
      <c r="K20" s="259"/>
      <c r="L20" s="261"/>
      <c r="M20" s="258">
        <f t="shared" ref="M20" si="20">+N20+O20</f>
        <v>0</v>
      </c>
      <c r="N20" s="259"/>
      <c r="O20" s="260"/>
      <c r="P20" s="257">
        <f t="shared" ref="P20" si="21">+Q20+R20</f>
        <v>0</v>
      </c>
      <c r="Q20" s="259"/>
      <c r="R20" s="261"/>
      <c r="S20" s="258">
        <f t="shared" ref="S20" si="22">+T20+U20</f>
        <v>0</v>
      </c>
      <c r="T20" s="259"/>
      <c r="U20" s="260"/>
      <c r="V20" s="257">
        <f t="shared" ref="V20" si="23">+W20+X20</f>
        <v>0</v>
      </c>
      <c r="W20" s="259"/>
      <c r="X20" s="261"/>
    </row>
    <row r="21" spans="2:24" ht="27" customHeight="1" thickBot="1" x14ac:dyDescent="0.25">
      <c r="B21" s="613" t="s">
        <v>4423</v>
      </c>
      <c r="C21" s="614"/>
      <c r="D21" s="434">
        <f t="shared" si="0"/>
        <v>0</v>
      </c>
      <c r="E21" s="460">
        <f t="shared" si="1"/>
        <v>0</v>
      </c>
      <c r="F21" s="461">
        <f t="shared" si="2"/>
        <v>0</v>
      </c>
      <c r="G21" s="462">
        <f t="shared" si="3"/>
        <v>0</v>
      </c>
      <c r="H21" s="463"/>
      <c r="I21" s="464"/>
      <c r="J21" s="461">
        <f t="shared" si="4"/>
        <v>0</v>
      </c>
      <c r="K21" s="463"/>
      <c r="L21" s="465"/>
      <c r="M21" s="462">
        <f t="shared" si="5"/>
        <v>0</v>
      </c>
      <c r="N21" s="463"/>
      <c r="O21" s="464"/>
      <c r="P21" s="461">
        <f t="shared" si="6"/>
        <v>0</v>
      </c>
      <c r="Q21" s="463"/>
      <c r="R21" s="465"/>
      <c r="S21" s="462">
        <f t="shared" si="7"/>
        <v>0</v>
      </c>
      <c r="T21" s="463"/>
      <c r="U21" s="464"/>
      <c r="V21" s="461">
        <f t="shared" si="8"/>
        <v>0</v>
      </c>
      <c r="W21" s="463"/>
      <c r="X21" s="465"/>
    </row>
    <row r="22" spans="2:24" ht="16.5" thickTop="1" x14ac:dyDescent="0.25">
      <c r="C22" s="142"/>
      <c r="E22" s="140"/>
      <c r="F22" s="140"/>
      <c r="G22" s="141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</row>
    <row r="23" spans="2:24" x14ac:dyDescent="0.2">
      <c r="B23" s="110" t="s">
        <v>1357</v>
      </c>
    </row>
    <row r="24" spans="2:24" x14ac:dyDescent="0.2">
      <c r="B24" s="526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8"/>
    </row>
    <row r="25" spans="2:24" x14ac:dyDescent="0.2">
      <c r="B25" s="529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1"/>
    </row>
    <row r="26" spans="2:24" x14ac:dyDescent="0.2">
      <c r="B26" s="529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1"/>
    </row>
    <row r="27" spans="2:24" x14ac:dyDescent="0.2">
      <c r="B27" s="529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1"/>
    </row>
    <row r="28" spans="2:24" x14ac:dyDescent="0.2">
      <c r="B28" s="532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4"/>
    </row>
  </sheetData>
  <sheetProtection algorithmName="SHA-512" hashValue="MSdHROFwTP6Wu/7j96oQQ15felxnTsgJ2hzkmYNGTr9XnWsc0RzAnsWs5EPLvOP2sJwpxHZLxm6gKXuz9D/omA==" saltValue="PgZqvmZXyWQlos2CrozJPg==" spinCount="100000" sheet="1" objects="1" scenarios="1"/>
  <mergeCells count="22">
    <mergeCell ref="B8:C8"/>
    <mergeCell ref="B15:C15"/>
    <mergeCell ref="B17:C17"/>
    <mergeCell ref="B18:C18"/>
    <mergeCell ref="B19:C19"/>
    <mergeCell ref="B14:C14"/>
    <mergeCell ref="M3:W3"/>
    <mergeCell ref="B5:C6"/>
    <mergeCell ref="D5:F5"/>
    <mergeCell ref="G5:I5"/>
    <mergeCell ref="J5:L5"/>
    <mergeCell ref="M5:O5"/>
    <mergeCell ref="P5:R5"/>
    <mergeCell ref="S5:U5"/>
    <mergeCell ref="V5:X5"/>
    <mergeCell ref="B24:X28"/>
    <mergeCell ref="B9:C9"/>
    <mergeCell ref="B10:C10"/>
    <mergeCell ref="B11:C11"/>
    <mergeCell ref="B13:C13"/>
    <mergeCell ref="B21:C21"/>
    <mergeCell ref="B20:C20"/>
  </mergeCells>
  <conditionalFormatting sqref="D12:F12">
    <cfRule type="cellIs" dxfId="44" priority="2" operator="equal">
      <formula>0</formula>
    </cfRule>
  </conditionalFormatting>
  <conditionalFormatting sqref="D18:G19 J18:J19 M18:M19 P18:P19 S18:S19 V18:V19 V21 S21 P21 M21 J21 D21:G21">
    <cfRule type="cellIs" dxfId="43" priority="8" operator="equal">
      <formula>0</formula>
    </cfRule>
  </conditionalFormatting>
  <conditionalFormatting sqref="D8:G11 J8:J11 M8:M11 P8:P11 S8:S11 V8:V11">
    <cfRule type="cellIs" dxfId="42" priority="7" operator="equal">
      <formula>0</formula>
    </cfRule>
  </conditionalFormatting>
  <conditionalFormatting sqref="D7:X7">
    <cfRule type="cellIs" dxfId="41" priority="6" operator="equal">
      <formula>0</formula>
    </cfRule>
  </conditionalFormatting>
  <conditionalFormatting sqref="D17:G17 J13:J17 M13:M17 P13:P17 S13:S17 V13:V17 G13:G16">
    <cfRule type="cellIs" dxfId="40" priority="5" operator="equal">
      <formula>0</formula>
    </cfRule>
  </conditionalFormatting>
  <conditionalFormatting sqref="G12:X12">
    <cfRule type="cellIs" dxfId="39" priority="4" operator="equal">
      <formula>0</formula>
    </cfRule>
  </conditionalFormatting>
  <conditionalFormatting sqref="D13:F16">
    <cfRule type="cellIs" dxfId="38" priority="3" operator="equal">
      <formula>0</formula>
    </cfRule>
  </conditionalFormatting>
  <conditionalFormatting sqref="V20 S20 P20 M20 J20 D20:G20">
    <cfRule type="cellIs" dxfId="37" priority="1" operator="equal">
      <formula>0</formula>
    </cfRule>
  </conditionalFormatting>
  <printOptions horizontalCentered="1" verticalCentered="1"/>
  <pageMargins left="0" right="0" top="0.55118110236220474" bottom="0.47244094488188981" header="0.31496062992125984" footer="0.19685039370078741"/>
  <pageSetup scale="74" fitToHeight="0" orientation="landscape" r:id="rId1"/>
  <headerFooter>
    <oddFooter>&amp;R&amp;"+,Negrita Cursiva"Académica Diurna&amp;"+,Cursiva", página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X34"/>
  <sheetViews>
    <sheetView showGridLines="0" showRowColHeaders="0" zoomScaleNormal="100" workbookViewId="0">
      <selection activeCell="B1" sqref="B1"/>
    </sheetView>
  </sheetViews>
  <sheetFormatPr baseColWidth="10" defaultRowHeight="14.25" x14ac:dyDescent="0.2"/>
  <cols>
    <col min="1" max="1" width="3" style="408" customWidth="1"/>
    <col min="2" max="2" width="11.140625" style="408" customWidth="1"/>
    <col min="3" max="18" width="7.140625" style="408" customWidth="1"/>
    <col min="19" max="19" width="6.7109375" style="408" customWidth="1"/>
    <col min="20" max="21" width="15" style="408" customWidth="1"/>
    <col min="22" max="22" width="5.7109375" style="70" customWidth="1"/>
    <col min="23" max="23" width="8.7109375" style="70" customWidth="1"/>
    <col min="24" max="16384" width="11.42578125" style="408"/>
  </cols>
  <sheetData>
    <row r="1" spans="2:24" ht="20.25" customHeight="1" x14ac:dyDescent="0.25">
      <c r="B1" s="406" t="s">
        <v>3564</v>
      </c>
      <c r="C1" s="407"/>
      <c r="D1" s="407"/>
      <c r="P1" s="626" t="s">
        <v>3684</v>
      </c>
      <c r="Q1" s="627"/>
      <c r="R1" s="627"/>
      <c r="S1" s="627"/>
      <c r="T1" s="627"/>
      <c r="U1" s="627"/>
      <c r="V1" s="628"/>
    </row>
    <row r="2" spans="2:24" ht="18" x14ac:dyDescent="0.25">
      <c r="B2" s="406" t="s">
        <v>4406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2:24" ht="18.75" thickBot="1" x14ac:dyDescent="0.3">
      <c r="B3" s="410" t="s">
        <v>1370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2:24" s="413" customFormat="1" ht="21" customHeight="1" thickTop="1" x14ac:dyDescent="0.2">
      <c r="B4" s="645" t="s">
        <v>858</v>
      </c>
      <c r="C4" s="647" t="s">
        <v>859</v>
      </c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412"/>
    </row>
    <row r="5" spans="2:24" ht="21" customHeight="1" thickBot="1" x14ac:dyDescent="0.25">
      <c r="B5" s="646"/>
      <c r="C5" s="649" t="s">
        <v>0</v>
      </c>
      <c r="D5" s="650"/>
      <c r="E5" s="651" t="s">
        <v>2793</v>
      </c>
      <c r="F5" s="651"/>
      <c r="G5" s="652" t="s">
        <v>2794</v>
      </c>
      <c r="H5" s="653"/>
      <c r="I5" s="652" t="s">
        <v>2795</v>
      </c>
      <c r="J5" s="653"/>
      <c r="K5" s="652" t="s">
        <v>2796</v>
      </c>
      <c r="L5" s="653"/>
      <c r="M5" s="652" t="s">
        <v>2797</v>
      </c>
      <c r="N5" s="653"/>
      <c r="O5" s="652" t="s">
        <v>2798</v>
      </c>
      <c r="P5" s="651"/>
      <c r="R5" s="456"/>
      <c r="S5" s="456"/>
      <c r="T5" s="456"/>
      <c r="U5" s="456"/>
      <c r="V5" s="456"/>
      <c r="W5" s="456"/>
      <c r="X5" s="456"/>
    </row>
    <row r="6" spans="2:24" ht="21" customHeight="1" thickTop="1" thickBot="1" x14ac:dyDescent="0.25">
      <c r="B6" s="414" t="s">
        <v>0</v>
      </c>
      <c r="C6" s="641">
        <f t="shared" ref="C6:C14" si="0">SUM(E6:P6)</f>
        <v>0</v>
      </c>
      <c r="D6" s="642"/>
      <c r="E6" s="643">
        <f>SUM(E7:F14)</f>
        <v>0</v>
      </c>
      <c r="F6" s="634"/>
      <c r="G6" s="633">
        <f>SUM(G7:H14)</f>
        <v>0</v>
      </c>
      <c r="H6" s="644"/>
      <c r="I6" s="633">
        <f>SUM(I7:J14)</f>
        <v>0</v>
      </c>
      <c r="J6" s="644"/>
      <c r="K6" s="633">
        <f>SUM(K7:L14)</f>
        <v>0</v>
      </c>
      <c r="L6" s="644"/>
      <c r="M6" s="633">
        <f>SUM(M7:N14)</f>
        <v>0</v>
      </c>
      <c r="N6" s="644"/>
      <c r="O6" s="633">
        <f>SUM(O7:P14)</f>
        <v>0</v>
      </c>
      <c r="P6" s="634"/>
      <c r="R6" s="456"/>
      <c r="S6" s="456"/>
      <c r="T6" s="456"/>
      <c r="U6" s="456"/>
      <c r="V6" s="456"/>
      <c r="W6" s="456"/>
      <c r="X6" s="456"/>
    </row>
    <row r="7" spans="2:24" ht="21" customHeight="1" x14ac:dyDescent="0.2">
      <c r="B7" s="114">
        <v>12</v>
      </c>
      <c r="C7" s="635">
        <f t="shared" si="0"/>
        <v>0</v>
      </c>
      <c r="D7" s="636"/>
      <c r="E7" s="637"/>
      <c r="F7" s="638"/>
      <c r="G7" s="639"/>
      <c r="H7" s="640"/>
      <c r="I7" s="639"/>
      <c r="J7" s="640"/>
      <c r="K7" s="639"/>
      <c r="L7" s="640"/>
      <c r="M7" s="639"/>
      <c r="N7" s="640"/>
      <c r="O7" s="639"/>
      <c r="P7" s="638"/>
      <c r="R7" s="456"/>
      <c r="W7" s="456"/>
      <c r="X7" s="456"/>
    </row>
    <row r="8" spans="2:24" ht="21" customHeight="1" x14ac:dyDescent="0.2">
      <c r="B8" s="114">
        <v>13</v>
      </c>
      <c r="C8" s="629">
        <f t="shared" si="0"/>
        <v>0</v>
      </c>
      <c r="D8" s="630"/>
      <c r="E8" s="631"/>
      <c r="F8" s="632"/>
      <c r="G8" s="654"/>
      <c r="H8" s="655"/>
      <c r="I8" s="654"/>
      <c r="J8" s="655"/>
      <c r="K8" s="654"/>
      <c r="L8" s="655"/>
      <c r="M8" s="654"/>
      <c r="N8" s="655"/>
      <c r="O8" s="654"/>
      <c r="P8" s="632"/>
      <c r="R8" s="456"/>
      <c r="S8" s="619" t="s">
        <v>4419</v>
      </c>
      <c r="T8" s="620"/>
      <c r="U8" s="620"/>
      <c r="V8" s="621"/>
      <c r="W8" s="456"/>
      <c r="X8" s="456"/>
    </row>
    <row r="9" spans="2:24" ht="21" customHeight="1" x14ac:dyDescent="0.2">
      <c r="B9" s="114">
        <v>14</v>
      </c>
      <c r="C9" s="629">
        <f t="shared" si="0"/>
        <v>0</v>
      </c>
      <c r="D9" s="630"/>
      <c r="E9" s="631"/>
      <c r="F9" s="632"/>
      <c r="G9" s="654"/>
      <c r="H9" s="655"/>
      <c r="I9" s="654"/>
      <c r="J9" s="655"/>
      <c r="K9" s="654"/>
      <c r="L9" s="655"/>
      <c r="M9" s="654"/>
      <c r="N9" s="655"/>
      <c r="O9" s="654"/>
      <c r="P9" s="632"/>
      <c r="R9" s="456"/>
      <c r="S9" s="622"/>
      <c r="T9" s="623"/>
      <c r="U9" s="623"/>
      <c r="V9" s="624"/>
      <c r="W9" s="456"/>
      <c r="X9" s="456"/>
    </row>
    <row r="10" spans="2:24" ht="21" customHeight="1" x14ac:dyDescent="0.2">
      <c r="B10" s="114">
        <v>15</v>
      </c>
      <c r="C10" s="629">
        <f t="shared" si="0"/>
        <v>0</v>
      </c>
      <c r="D10" s="630"/>
      <c r="E10" s="631"/>
      <c r="F10" s="632"/>
      <c r="G10" s="654"/>
      <c r="H10" s="655"/>
      <c r="I10" s="654"/>
      <c r="J10" s="655"/>
      <c r="K10" s="654"/>
      <c r="L10" s="655"/>
      <c r="M10" s="654"/>
      <c r="N10" s="655"/>
      <c r="O10" s="654"/>
      <c r="P10" s="632"/>
      <c r="R10" s="456"/>
      <c r="S10" s="415" t="s">
        <v>861</v>
      </c>
      <c r="T10" s="416" t="s">
        <v>4420</v>
      </c>
      <c r="U10" s="262"/>
      <c r="V10" s="263"/>
      <c r="W10" s="456"/>
      <c r="X10" s="456"/>
    </row>
    <row r="11" spans="2:24" ht="21" customHeight="1" x14ac:dyDescent="0.2">
      <c r="B11" s="114">
        <v>16</v>
      </c>
      <c r="C11" s="629">
        <f t="shared" si="0"/>
        <v>0</v>
      </c>
      <c r="D11" s="630"/>
      <c r="E11" s="631"/>
      <c r="F11" s="632"/>
      <c r="G11" s="654"/>
      <c r="H11" s="655"/>
      <c r="I11" s="654"/>
      <c r="J11" s="655"/>
      <c r="K11" s="654"/>
      <c r="L11" s="655"/>
      <c r="M11" s="654"/>
      <c r="N11" s="655"/>
      <c r="O11" s="654"/>
      <c r="P11" s="632"/>
      <c r="R11" s="456"/>
      <c r="S11" s="415" t="s">
        <v>862</v>
      </c>
      <c r="T11" s="416" t="s">
        <v>4421</v>
      </c>
      <c r="U11" s="262"/>
      <c r="V11" s="263"/>
      <c r="W11" s="456"/>
      <c r="X11" s="456"/>
    </row>
    <row r="12" spans="2:24" ht="21" customHeight="1" x14ac:dyDescent="0.2">
      <c r="B12" s="114">
        <v>17</v>
      </c>
      <c r="C12" s="629">
        <f t="shared" si="0"/>
        <v>0</v>
      </c>
      <c r="D12" s="630"/>
      <c r="E12" s="631"/>
      <c r="F12" s="632"/>
      <c r="G12" s="654"/>
      <c r="H12" s="655"/>
      <c r="I12" s="654"/>
      <c r="J12" s="655"/>
      <c r="K12" s="654"/>
      <c r="L12" s="655"/>
      <c r="M12" s="654"/>
      <c r="N12" s="655"/>
      <c r="O12" s="654"/>
      <c r="P12" s="632"/>
      <c r="S12" s="415" t="s">
        <v>863</v>
      </c>
      <c r="T12" s="416" t="s">
        <v>4422</v>
      </c>
      <c r="U12" s="262"/>
      <c r="V12" s="263"/>
    </row>
    <row r="13" spans="2:24" ht="21" customHeight="1" x14ac:dyDescent="0.2">
      <c r="B13" s="114">
        <v>18</v>
      </c>
      <c r="C13" s="629">
        <f t="shared" si="0"/>
        <v>0</v>
      </c>
      <c r="D13" s="630"/>
      <c r="E13" s="631"/>
      <c r="F13" s="632"/>
      <c r="G13" s="654"/>
      <c r="H13" s="655"/>
      <c r="I13" s="654"/>
      <c r="J13" s="655"/>
      <c r="K13" s="654"/>
      <c r="L13" s="655"/>
      <c r="M13" s="654"/>
      <c r="N13" s="655"/>
      <c r="O13" s="654"/>
      <c r="P13" s="632"/>
      <c r="S13" s="457"/>
      <c r="T13" s="458"/>
      <c r="U13" s="458"/>
      <c r="V13" s="264"/>
    </row>
    <row r="14" spans="2:24" ht="21" customHeight="1" thickBot="1" x14ac:dyDescent="0.25">
      <c r="B14" s="417" t="s">
        <v>860</v>
      </c>
      <c r="C14" s="680">
        <f t="shared" si="0"/>
        <v>0</v>
      </c>
      <c r="D14" s="681"/>
      <c r="E14" s="682"/>
      <c r="F14" s="667"/>
      <c r="G14" s="656"/>
      <c r="H14" s="657"/>
      <c r="I14" s="656"/>
      <c r="J14" s="657"/>
      <c r="K14" s="656"/>
      <c r="L14" s="657"/>
      <c r="M14" s="656"/>
      <c r="N14" s="657"/>
      <c r="O14" s="656"/>
      <c r="P14" s="667"/>
    </row>
    <row r="15" spans="2:24" ht="26.25" customHeight="1" thickTop="1" thickBot="1" x14ac:dyDescent="0.25">
      <c r="B15" s="418"/>
      <c r="C15" s="108"/>
      <c r="D15" s="10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</row>
    <row r="16" spans="2:24" s="413" customFormat="1" ht="33" customHeight="1" thickTop="1" x14ac:dyDescent="0.2">
      <c r="B16" s="668" t="s">
        <v>4215</v>
      </c>
      <c r="C16" s="647" t="s">
        <v>4219</v>
      </c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71" t="s">
        <v>3695</v>
      </c>
      <c r="R16" s="672"/>
      <c r="S16" s="412"/>
      <c r="V16" s="70"/>
      <c r="W16" s="70"/>
    </row>
    <row r="17" spans="2:23" ht="21" customHeight="1" x14ac:dyDescent="0.2">
      <c r="B17" s="669"/>
      <c r="C17" s="675" t="s">
        <v>0</v>
      </c>
      <c r="D17" s="676"/>
      <c r="E17" s="677" t="s">
        <v>2793</v>
      </c>
      <c r="F17" s="676"/>
      <c r="G17" s="678" t="s">
        <v>2794</v>
      </c>
      <c r="H17" s="679"/>
      <c r="I17" s="678" t="s">
        <v>2795</v>
      </c>
      <c r="J17" s="679"/>
      <c r="K17" s="678" t="s">
        <v>2796</v>
      </c>
      <c r="L17" s="679"/>
      <c r="M17" s="678" t="s">
        <v>2797</v>
      </c>
      <c r="N17" s="679"/>
      <c r="O17" s="676" t="s">
        <v>2798</v>
      </c>
      <c r="P17" s="676"/>
      <c r="Q17" s="673"/>
      <c r="R17" s="674"/>
      <c r="T17" s="625" t="s">
        <v>4216</v>
      </c>
      <c r="U17" s="625"/>
      <c r="V17" s="625"/>
      <c r="W17" s="625"/>
    </row>
    <row r="18" spans="2:23" ht="27" customHeight="1" thickBot="1" x14ac:dyDescent="0.25">
      <c r="B18" s="670"/>
      <c r="C18" s="420" t="s">
        <v>4217</v>
      </c>
      <c r="D18" s="421" t="s">
        <v>4218</v>
      </c>
      <c r="E18" s="422" t="s">
        <v>4217</v>
      </c>
      <c r="F18" s="423" t="s">
        <v>4218</v>
      </c>
      <c r="G18" s="424" t="s">
        <v>4217</v>
      </c>
      <c r="H18" s="423" t="s">
        <v>4218</v>
      </c>
      <c r="I18" s="424" t="s">
        <v>4217</v>
      </c>
      <c r="J18" s="423" t="s">
        <v>4218</v>
      </c>
      <c r="K18" s="424" t="s">
        <v>4217</v>
      </c>
      <c r="L18" s="423" t="s">
        <v>4218</v>
      </c>
      <c r="M18" s="424" t="s">
        <v>4217</v>
      </c>
      <c r="N18" s="423" t="s">
        <v>4218</v>
      </c>
      <c r="O18" s="424" t="s">
        <v>4217</v>
      </c>
      <c r="P18" s="423" t="s">
        <v>4218</v>
      </c>
      <c r="Q18" s="425" t="s">
        <v>4217</v>
      </c>
      <c r="R18" s="421" t="s">
        <v>4218</v>
      </c>
      <c r="T18" s="625"/>
      <c r="U18" s="625"/>
      <c r="V18" s="625"/>
      <c r="W18" s="625"/>
    </row>
    <row r="19" spans="2:23" ht="21" customHeight="1" thickTop="1" thickBot="1" x14ac:dyDescent="0.25">
      <c r="B19" s="414" t="s">
        <v>0</v>
      </c>
      <c r="C19" s="426">
        <f t="shared" ref="C19:R19" si="1">SUM(C20:C27)</f>
        <v>0</v>
      </c>
      <c r="D19" s="265">
        <f t="shared" si="1"/>
        <v>0</v>
      </c>
      <c r="E19" s="427">
        <f t="shared" si="1"/>
        <v>0</v>
      </c>
      <c r="F19" s="428">
        <f t="shared" si="1"/>
        <v>0</v>
      </c>
      <c r="G19" s="429">
        <f t="shared" si="1"/>
        <v>0</v>
      </c>
      <c r="H19" s="428">
        <f t="shared" si="1"/>
        <v>0</v>
      </c>
      <c r="I19" s="429">
        <f t="shared" si="1"/>
        <v>0</v>
      </c>
      <c r="J19" s="428">
        <f t="shared" si="1"/>
        <v>0</v>
      </c>
      <c r="K19" s="429">
        <f t="shared" si="1"/>
        <v>0</v>
      </c>
      <c r="L19" s="428">
        <f t="shared" si="1"/>
        <v>0</v>
      </c>
      <c r="M19" s="429">
        <f t="shared" si="1"/>
        <v>0</v>
      </c>
      <c r="N19" s="428">
        <f t="shared" si="1"/>
        <v>0</v>
      </c>
      <c r="O19" s="429">
        <f t="shared" si="1"/>
        <v>0</v>
      </c>
      <c r="P19" s="428">
        <f t="shared" si="1"/>
        <v>0</v>
      </c>
      <c r="Q19" s="266">
        <f t="shared" si="1"/>
        <v>0</v>
      </c>
      <c r="R19" s="265">
        <f t="shared" si="1"/>
        <v>0</v>
      </c>
      <c r="T19" s="625"/>
      <c r="U19" s="625"/>
      <c r="V19" s="625"/>
      <c r="W19" s="625"/>
    </row>
    <row r="20" spans="2:23" ht="21" customHeight="1" x14ac:dyDescent="0.2">
      <c r="B20" s="114">
        <v>12</v>
      </c>
      <c r="C20" s="233">
        <f>+E20+G20+I20+K20+M20+O20</f>
        <v>0</v>
      </c>
      <c r="D20" s="296">
        <f>+F20+H20+J20+L20+N20+P20</f>
        <v>0</v>
      </c>
      <c r="E20" s="430"/>
      <c r="F20" s="431"/>
      <c r="G20" s="432"/>
      <c r="H20" s="431"/>
      <c r="I20" s="432"/>
      <c r="J20" s="431"/>
      <c r="K20" s="432"/>
      <c r="L20" s="431"/>
      <c r="M20" s="432"/>
      <c r="N20" s="431"/>
      <c r="O20" s="432"/>
      <c r="P20" s="431"/>
      <c r="Q20" s="268"/>
      <c r="R20" s="267"/>
      <c r="T20" s="625"/>
      <c r="U20" s="625"/>
      <c r="V20" s="625"/>
      <c r="W20" s="625"/>
    </row>
    <row r="21" spans="2:23" ht="21" customHeight="1" x14ac:dyDescent="0.2">
      <c r="B21" s="114">
        <v>13</v>
      </c>
      <c r="C21" s="233">
        <f t="shared" ref="C21:D27" si="2">+E21+G21+I21+K21+M21+O21</f>
        <v>0</v>
      </c>
      <c r="D21" s="296">
        <f t="shared" si="2"/>
        <v>0</v>
      </c>
      <c r="E21" s="430"/>
      <c r="F21" s="431"/>
      <c r="G21" s="432"/>
      <c r="H21" s="431"/>
      <c r="I21" s="432"/>
      <c r="J21" s="431"/>
      <c r="K21" s="432"/>
      <c r="L21" s="431"/>
      <c r="M21" s="432"/>
      <c r="N21" s="431"/>
      <c r="O21" s="432"/>
      <c r="P21" s="431"/>
      <c r="Q21" s="268"/>
      <c r="R21" s="267"/>
      <c r="T21" s="625"/>
      <c r="U21" s="625"/>
      <c r="V21" s="625"/>
      <c r="W21" s="625"/>
    </row>
    <row r="22" spans="2:23" ht="21" customHeight="1" x14ac:dyDescent="0.2">
      <c r="B22" s="114">
        <v>14</v>
      </c>
      <c r="C22" s="233">
        <f t="shared" si="2"/>
        <v>0</v>
      </c>
      <c r="D22" s="296">
        <f t="shared" si="2"/>
        <v>0</v>
      </c>
      <c r="E22" s="430"/>
      <c r="F22" s="431"/>
      <c r="G22" s="432"/>
      <c r="H22" s="431"/>
      <c r="I22" s="432"/>
      <c r="J22" s="431"/>
      <c r="K22" s="432"/>
      <c r="L22" s="431"/>
      <c r="M22" s="432"/>
      <c r="N22" s="431"/>
      <c r="O22" s="432"/>
      <c r="P22" s="431"/>
      <c r="Q22" s="268"/>
      <c r="R22" s="267"/>
      <c r="T22" s="625"/>
      <c r="U22" s="625"/>
      <c r="V22" s="625"/>
      <c r="W22" s="625"/>
    </row>
    <row r="23" spans="2:23" ht="21" customHeight="1" x14ac:dyDescent="0.2">
      <c r="B23" s="114">
        <v>15</v>
      </c>
      <c r="C23" s="233">
        <f t="shared" si="2"/>
        <v>0</v>
      </c>
      <c r="D23" s="296">
        <f t="shared" si="2"/>
        <v>0</v>
      </c>
      <c r="E23" s="430"/>
      <c r="F23" s="431"/>
      <c r="G23" s="432"/>
      <c r="H23" s="431"/>
      <c r="I23" s="432"/>
      <c r="J23" s="431"/>
      <c r="K23" s="432"/>
      <c r="L23" s="431"/>
      <c r="M23" s="432"/>
      <c r="N23" s="431"/>
      <c r="O23" s="432"/>
      <c r="P23" s="431"/>
      <c r="Q23" s="268"/>
      <c r="R23" s="267"/>
      <c r="T23" s="625"/>
      <c r="U23" s="625"/>
      <c r="V23" s="625"/>
      <c r="W23" s="625"/>
    </row>
    <row r="24" spans="2:23" ht="21" customHeight="1" x14ac:dyDescent="0.2">
      <c r="B24" s="114">
        <v>16</v>
      </c>
      <c r="C24" s="233">
        <f t="shared" si="2"/>
        <v>0</v>
      </c>
      <c r="D24" s="296">
        <f t="shared" si="2"/>
        <v>0</v>
      </c>
      <c r="E24" s="430"/>
      <c r="F24" s="431"/>
      <c r="G24" s="432"/>
      <c r="H24" s="431"/>
      <c r="I24" s="432"/>
      <c r="J24" s="431"/>
      <c r="K24" s="432"/>
      <c r="L24" s="431"/>
      <c r="M24" s="432"/>
      <c r="N24" s="431"/>
      <c r="O24" s="432"/>
      <c r="P24" s="431"/>
      <c r="Q24" s="268"/>
      <c r="R24" s="267"/>
      <c r="T24" s="625"/>
      <c r="U24" s="625"/>
      <c r="V24" s="625"/>
      <c r="W24" s="625"/>
    </row>
    <row r="25" spans="2:23" ht="21" customHeight="1" x14ac:dyDescent="0.2">
      <c r="B25" s="114">
        <v>17</v>
      </c>
      <c r="C25" s="233">
        <f t="shared" si="2"/>
        <v>0</v>
      </c>
      <c r="D25" s="296">
        <f t="shared" si="2"/>
        <v>0</v>
      </c>
      <c r="E25" s="430"/>
      <c r="F25" s="431"/>
      <c r="G25" s="432"/>
      <c r="H25" s="431"/>
      <c r="I25" s="432"/>
      <c r="J25" s="431"/>
      <c r="K25" s="432"/>
      <c r="L25" s="431"/>
      <c r="M25" s="432"/>
      <c r="N25" s="431"/>
      <c r="O25" s="432"/>
      <c r="P25" s="431"/>
      <c r="Q25" s="268"/>
      <c r="R25" s="267"/>
      <c r="T25" s="625"/>
      <c r="U25" s="625"/>
      <c r="V25" s="625"/>
      <c r="W25" s="625"/>
    </row>
    <row r="26" spans="2:23" ht="21" customHeight="1" x14ac:dyDescent="0.2">
      <c r="B26" s="114">
        <v>18</v>
      </c>
      <c r="C26" s="233">
        <f t="shared" si="2"/>
        <v>0</v>
      </c>
      <c r="D26" s="296">
        <f t="shared" si="2"/>
        <v>0</v>
      </c>
      <c r="E26" s="430"/>
      <c r="F26" s="431"/>
      <c r="G26" s="432"/>
      <c r="H26" s="431"/>
      <c r="I26" s="432"/>
      <c r="J26" s="431"/>
      <c r="K26" s="432"/>
      <c r="L26" s="431"/>
      <c r="M26" s="432"/>
      <c r="N26" s="431"/>
      <c r="O26" s="432"/>
      <c r="P26" s="431"/>
      <c r="Q26" s="268"/>
      <c r="R26" s="267"/>
      <c r="T26" s="625"/>
      <c r="U26" s="625"/>
      <c r="V26" s="625"/>
      <c r="W26" s="625"/>
    </row>
    <row r="27" spans="2:23" ht="21" customHeight="1" thickBot="1" x14ac:dyDescent="0.25">
      <c r="B27" s="417" t="s">
        <v>860</v>
      </c>
      <c r="C27" s="434">
        <f t="shared" si="2"/>
        <v>0</v>
      </c>
      <c r="D27" s="435">
        <f t="shared" si="2"/>
        <v>0</v>
      </c>
      <c r="E27" s="436"/>
      <c r="F27" s="437"/>
      <c r="G27" s="438"/>
      <c r="H27" s="437"/>
      <c r="I27" s="438"/>
      <c r="J27" s="437"/>
      <c r="K27" s="438"/>
      <c r="L27" s="437"/>
      <c r="M27" s="438"/>
      <c r="N27" s="437"/>
      <c r="O27" s="438"/>
      <c r="P27" s="437"/>
      <c r="Q27" s="270"/>
      <c r="R27" s="269"/>
      <c r="T27" s="433"/>
      <c r="U27" s="433"/>
    </row>
    <row r="28" spans="2:23" ht="26.25" customHeight="1" thickTop="1" x14ac:dyDescent="0.2">
      <c r="B28" s="418"/>
      <c r="C28" s="108"/>
      <c r="D28" s="108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</row>
    <row r="29" spans="2:23" x14ac:dyDescent="0.2">
      <c r="B29" s="439" t="s">
        <v>1357</v>
      </c>
    </row>
    <row r="30" spans="2:23" ht="22.5" customHeight="1" x14ac:dyDescent="0.2">
      <c r="B30" s="658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60"/>
      <c r="U30" s="459"/>
    </row>
    <row r="31" spans="2:23" ht="22.5" customHeight="1" x14ac:dyDescent="0.2">
      <c r="B31" s="661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3"/>
      <c r="U31" s="459"/>
    </row>
    <row r="32" spans="2:23" ht="22.5" customHeight="1" x14ac:dyDescent="0.2">
      <c r="B32" s="664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T32" s="666"/>
      <c r="U32" s="459"/>
      <c r="V32" s="408"/>
      <c r="W32" s="408"/>
    </row>
    <row r="33" spans="21:23" x14ac:dyDescent="0.2">
      <c r="U33" s="413"/>
      <c r="V33" s="408"/>
      <c r="W33" s="408"/>
    </row>
    <row r="34" spans="21:23" x14ac:dyDescent="0.2">
      <c r="V34" s="408"/>
      <c r="W34" s="408"/>
    </row>
  </sheetData>
  <sheetProtection algorithmName="SHA-512" hashValue="oXL5nHlfwqhtzkFYGU+6/KamUZA6ZSz7bZmMwlyq2FTr4i94DycYOC9JIey9R2GUt127a1U+yvKz7/MgJmbnUA==" saltValue="JZDhkK57QPekdpzW9VOU6g==" spinCount="100000" sheet="1" objects="1" scenarios="1"/>
  <mergeCells count="86">
    <mergeCell ref="B30:T32"/>
    <mergeCell ref="M14:N14"/>
    <mergeCell ref="O14:P14"/>
    <mergeCell ref="B16:B18"/>
    <mergeCell ref="C16:P16"/>
    <mergeCell ref="Q16:R17"/>
    <mergeCell ref="C17:D17"/>
    <mergeCell ref="E17:F17"/>
    <mergeCell ref="G17:H17"/>
    <mergeCell ref="I17:J17"/>
    <mergeCell ref="K17:L17"/>
    <mergeCell ref="M17:N17"/>
    <mergeCell ref="O17:P17"/>
    <mergeCell ref="C14:D14"/>
    <mergeCell ref="E14:F14"/>
    <mergeCell ref="G14:H14"/>
    <mergeCell ref="I14:J14"/>
    <mergeCell ref="K14:L14"/>
    <mergeCell ref="M12:N12"/>
    <mergeCell ref="O12:P12"/>
    <mergeCell ref="M13:N13"/>
    <mergeCell ref="O13:P13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O8:P8"/>
    <mergeCell ref="M11:N11"/>
    <mergeCell ref="O11:P11"/>
    <mergeCell ref="M9:N9"/>
    <mergeCell ref="O9:P9"/>
    <mergeCell ref="M10:N10"/>
    <mergeCell ref="O10:P10"/>
    <mergeCell ref="I6:J6"/>
    <mergeCell ref="K6:L6"/>
    <mergeCell ref="M6:N6"/>
    <mergeCell ref="G8:H8"/>
    <mergeCell ref="I8:J8"/>
    <mergeCell ref="K8:L8"/>
    <mergeCell ref="M8:N8"/>
    <mergeCell ref="B4:B5"/>
    <mergeCell ref="C4:P4"/>
    <mergeCell ref="C5:D5"/>
    <mergeCell ref="E5:F5"/>
    <mergeCell ref="G5:H5"/>
    <mergeCell ref="I5:J5"/>
    <mergeCell ref="K5:L5"/>
    <mergeCell ref="M5:N5"/>
    <mergeCell ref="O5:P5"/>
    <mergeCell ref="S8:V9"/>
    <mergeCell ref="T17:W26"/>
    <mergeCell ref="P1:V1"/>
    <mergeCell ref="C8:D8"/>
    <mergeCell ref="E8:F8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</mergeCells>
  <conditionalFormatting sqref="I6 C10:C14 C19:D28">
    <cfRule type="cellIs" dxfId="36" priority="4" operator="equal">
      <formula>0</formula>
    </cfRule>
  </conditionalFormatting>
  <conditionalFormatting sqref="G15:H15 G28:H28">
    <cfRule type="cellIs" dxfId="35" priority="2" operator="equal">
      <formula>"XX"</formula>
    </cfRule>
  </conditionalFormatting>
  <conditionalFormatting sqref="G6">
    <cfRule type="cellIs" dxfId="34" priority="1" operator="equal">
      <formula>0</formula>
    </cfRule>
  </conditionalFormatting>
  <conditionalFormatting sqref="E19:F19">
    <cfRule type="cellIs" dxfId="33" priority="15" operator="equal">
      <formula>0</formula>
    </cfRule>
  </conditionalFormatting>
  <conditionalFormatting sqref="C8:C9">
    <cfRule type="cellIs" dxfId="32" priority="10" operator="equal">
      <formula>0</formula>
    </cfRule>
  </conditionalFormatting>
  <conditionalFormatting sqref="M6">
    <cfRule type="cellIs" dxfId="31" priority="12" operator="equal">
      <formula>0</formula>
    </cfRule>
  </conditionalFormatting>
  <conditionalFormatting sqref="E6 C15:D15 C6:C7">
    <cfRule type="cellIs" dxfId="30" priority="21" operator="equal">
      <formula>0</formula>
    </cfRule>
  </conditionalFormatting>
  <conditionalFormatting sqref="E15:F15 E28:F28">
    <cfRule type="cellIs" dxfId="29" priority="20" operator="equal">
      <formula>"XX"</formula>
    </cfRule>
  </conditionalFormatting>
  <conditionalFormatting sqref="Q19">
    <cfRule type="cellIs" dxfId="28" priority="19" operator="equal">
      <formula>0</formula>
    </cfRule>
  </conditionalFormatting>
  <conditionalFormatting sqref="M19:N19">
    <cfRule type="cellIs" dxfId="27" priority="18" operator="equal">
      <formula>0</formula>
    </cfRule>
  </conditionalFormatting>
  <conditionalFormatting sqref="M15:N15 M28:N28">
    <cfRule type="cellIs" dxfId="26" priority="17" operator="equal">
      <formula>"XX"</formula>
    </cfRule>
  </conditionalFormatting>
  <conditionalFormatting sqref="O15:P15 O28:P28">
    <cfRule type="cellIs" dxfId="25" priority="16" operator="equal">
      <formula>"XX"</formula>
    </cfRule>
  </conditionalFormatting>
  <conditionalFormatting sqref="O19:P19">
    <cfRule type="cellIs" dxfId="24" priority="14" operator="equal">
      <formula>0</formula>
    </cfRule>
  </conditionalFormatting>
  <conditionalFormatting sqref="R19">
    <cfRule type="cellIs" dxfId="23" priority="13" operator="equal">
      <formula>0</formula>
    </cfRule>
  </conditionalFormatting>
  <conditionalFormatting sqref="O6">
    <cfRule type="cellIs" dxfId="22" priority="11" operator="equal">
      <formula>0</formula>
    </cfRule>
  </conditionalFormatting>
  <conditionalFormatting sqref="K6">
    <cfRule type="cellIs" dxfId="21" priority="7" operator="equal">
      <formula>0</formula>
    </cfRule>
  </conditionalFormatting>
  <conditionalFormatting sqref="K19:L19">
    <cfRule type="cellIs" dxfId="20" priority="9" operator="equal">
      <formula>0</formula>
    </cfRule>
  </conditionalFormatting>
  <conditionalFormatting sqref="K15:L15 K28:L28">
    <cfRule type="cellIs" dxfId="19" priority="8" operator="equal">
      <formula>"XX"</formula>
    </cfRule>
  </conditionalFormatting>
  <conditionalFormatting sqref="I19:J19">
    <cfRule type="cellIs" dxfId="18" priority="6" operator="equal">
      <formula>0</formula>
    </cfRule>
  </conditionalFormatting>
  <conditionalFormatting sqref="I15:J15 I28:J28">
    <cfRule type="cellIs" dxfId="17" priority="5" operator="equal">
      <formula>"XX"</formula>
    </cfRule>
  </conditionalFormatting>
  <conditionalFormatting sqref="G19:H19">
    <cfRule type="cellIs" dxfId="16" priority="3" operator="equal">
      <formula>0</formula>
    </cfRule>
  </conditionalFormatting>
  <dataValidations count="1">
    <dataValidation type="whole" allowBlank="1" showInputMessage="1" showErrorMessage="1" sqref="U10:U12">
      <formula1>0</formula1>
      <formula2>1000</formula2>
    </dataValidation>
  </dataValidations>
  <printOptions horizontalCentered="1" verticalCentered="1"/>
  <pageMargins left="0.19685039370078741" right="0" top="0.35433070866141736" bottom="0.35433070866141736" header="0.31496062992125984" footer="0.19685039370078741"/>
  <pageSetup scale="76" orientation="landscape" r:id="rId1"/>
  <headerFooter>
    <oddFooter>&amp;R&amp;"+,Negrita Cursiva"Académica Diurna&amp;"+,Cursiva", página 9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L32"/>
  <sheetViews>
    <sheetView showGridLines="0" showRowColHeaders="0" zoomScaleNormal="100" workbookViewId="0"/>
  </sheetViews>
  <sheetFormatPr baseColWidth="10" defaultRowHeight="14.25" x14ac:dyDescent="0.2"/>
  <cols>
    <col min="1" max="1" width="8.85546875" style="22" customWidth="1"/>
    <col min="2" max="2" width="39.85546875" style="22" customWidth="1"/>
    <col min="3" max="9" width="13.140625" style="22" customWidth="1"/>
    <col min="10" max="16384" width="11.42578125" style="22"/>
  </cols>
  <sheetData>
    <row r="1" spans="2:12" ht="22.5" customHeight="1" x14ac:dyDescent="0.25">
      <c r="C1" s="271"/>
      <c r="E1" s="683" t="s">
        <v>1583</v>
      </c>
      <c r="F1" s="684"/>
      <c r="G1" s="684"/>
      <c r="H1" s="684"/>
      <c r="I1" s="685"/>
    </row>
    <row r="2" spans="2:12" ht="18" x14ac:dyDescent="0.25">
      <c r="B2" s="272" t="s">
        <v>4417</v>
      </c>
      <c r="C2" s="271"/>
      <c r="D2" s="271"/>
      <c r="E2" s="273"/>
      <c r="F2" s="273"/>
      <c r="G2" s="273"/>
      <c r="H2" s="273"/>
      <c r="I2" s="273"/>
    </row>
    <row r="3" spans="2:12" ht="18.75" thickBot="1" x14ac:dyDescent="0.3">
      <c r="B3" s="274" t="s">
        <v>3697</v>
      </c>
      <c r="C3" s="275"/>
      <c r="D3" s="327"/>
      <c r="E3" s="327"/>
      <c r="F3" s="327"/>
      <c r="G3" s="327"/>
      <c r="H3" s="327"/>
      <c r="I3" s="327"/>
    </row>
    <row r="4" spans="2:12" ht="30.75" customHeight="1" thickTop="1" thickBot="1" x14ac:dyDescent="0.25">
      <c r="B4" s="276" t="s">
        <v>867</v>
      </c>
      <c r="C4" s="277" t="s">
        <v>0</v>
      </c>
      <c r="D4" s="328" t="s">
        <v>2793</v>
      </c>
      <c r="E4" s="329" t="s">
        <v>2794</v>
      </c>
      <c r="F4" s="330" t="s">
        <v>2795</v>
      </c>
      <c r="G4" s="329" t="s">
        <v>2796</v>
      </c>
      <c r="H4" s="329" t="s">
        <v>2797</v>
      </c>
      <c r="I4" s="330" t="s">
        <v>2798</v>
      </c>
    </row>
    <row r="5" spans="2:12" ht="21.75" customHeight="1" thickTop="1" x14ac:dyDescent="0.2">
      <c r="B5" s="278" t="s">
        <v>3698</v>
      </c>
      <c r="C5" s="279">
        <f>SUM(C6:C8)</f>
        <v>0</v>
      </c>
      <c r="D5" s="280">
        <f>SUM(D6:D8)</f>
        <v>0</v>
      </c>
      <c r="E5" s="281">
        <f t="shared" ref="E5:I5" si="0">SUM(E6:E8)</f>
        <v>0</v>
      </c>
      <c r="F5" s="281">
        <f t="shared" si="0"/>
        <v>0</v>
      </c>
      <c r="G5" s="281">
        <f t="shared" si="0"/>
        <v>0</v>
      </c>
      <c r="H5" s="281">
        <f t="shared" si="0"/>
        <v>0</v>
      </c>
      <c r="I5" s="282">
        <f t="shared" si="0"/>
        <v>0</v>
      </c>
      <c r="J5" s="283"/>
      <c r="K5" s="283"/>
      <c r="L5" s="283"/>
    </row>
    <row r="6" spans="2:12" ht="21.75" customHeight="1" x14ac:dyDescent="0.2">
      <c r="B6" s="284" t="s">
        <v>869</v>
      </c>
      <c r="C6" s="233">
        <f t="shared" ref="C6:C20" si="1">SUM(D6:I6)</f>
        <v>0</v>
      </c>
      <c r="D6" s="285"/>
      <c r="E6" s="286"/>
      <c r="F6" s="286"/>
      <c r="G6" s="286"/>
      <c r="H6" s="113"/>
      <c r="I6" s="267"/>
    </row>
    <row r="7" spans="2:12" ht="21.75" customHeight="1" x14ac:dyDescent="0.2">
      <c r="B7" s="284" t="s">
        <v>3699</v>
      </c>
      <c r="C7" s="233">
        <f t="shared" si="1"/>
        <v>0</v>
      </c>
      <c r="D7" s="285"/>
      <c r="E7" s="286"/>
      <c r="F7" s="286"/>
      <c r="G7" s="286"/>
      <c r="H7" s="113"/>
      <c r="I7" s="267"/>
    </row>
    <row r="8" spans="2:12" ht="21.75" customHeight="1" x14ac:dyDescent="0.2">
      <c r="B8" s="287" t="s">
        <v>3700</v>
      </c>
      <c r="C8" s="237">
        <f t="shared" si="1"/>
        <v>0</v>
      </c>
      <c r="D8" s="288"/>
      <c r="E8" s="289"/>
      <c r="F8" s="289"/>
      <c r="G8" s="289"/>
      <c r="H8" s="241"/>
      <c r="I8" s="290"/>
    </row>
    <row r="9" spans="2:12" ht="21.75" customHeight="1" x14ac:dyDescent="0.2">
      <c r="B9" s="278" t="s">
        <v>3701</v>
      </c>
      <c r="C9" s="291">
        <f t="shared" si="1"/>
        <v>0</v>
      </c>
      <c r="D9" s="292">
        <f>SUM(D10:D14)</f>
        <v>0</v>
      </c>
      <c r="E9" s="293">
        <f>SUM(E10:E14)</f>
        <v>0</v>
      </c>
      <c r="F9" s="293">
        <f t="shared" ref="F9:I9" si="2">SUM(F10:F14)</f>
        <v>0</v>
      </c>
      <c r="G9" s="293">
        <f t="shared" si="2"/>
        <v>0</v>
      </c>
      <c r="H9" s="293">
        <f t="shared" si="2"/>
        <v>0</v>
      </c>
      <c r="I9" s="294">
        <f t="shared" si="2"/>
        <v>0</v>
      </c>
    </row>
    <row r="10" spans="2:12" ht="21.75" customHeight="1" x14ac:dyDescent="0.2">
      <c r="B10" s="284" t="s">
        <v>3702</v>
      </c>
      <c r="C10" s="233">
        <f t="shared" si="1"/>
        <v>0</v>
      </c>
      <c r="D10" s="285"/>
      <c r="E10" s="286"/>
      <c r="F10" s="286"/>
      <c r="G10" s="286"/>
      <c r="H10" s="113"/>
      <c r="I10" s="267"/>
    </row>
    <row r="11" spans="2:12" ht="21.75" customHeight="1" x14ac:dyDescent="0.2">
      <c r="B11" s="284" t="s">
        <v>3703</v>
      </c>
      <c r="C11" s="233">
        <f t="shared" si="1"/>
        <v>0</v>
      </c>
      <c r="D11" s="285"/>
      <c r="E11" s="286"/>
      <c r="F11" s="286"/>
      <c r="G11" s="286"/>
      <c r="H11" s="113"/>
      <c r="I11" s="267"/>
    </row>
    <row r="12" spans="2:12" ht="21.75" customHeight="1" x14ac:dyDescent="0.2">
      <c r="B12" s="284" t="s">
        <v>3704</v>
      </c>
      <c r="C12" s="233">
        <f t="shared" si="1"/>
        <v>0</v>
      </c>
      <c r="D12" s="285"/>
      <c r="E12" s="286"/>
      <c r="F12" s="286"/>
      <c r="G12" s="286"/>
      <c r="H12" s="113"/>
      <c r="I12" s="267"/>
    </row>
    <row r="13" spans="2:12" ht="21.75" customHeight="1" x14ac:dyDescent="0.2">
      <c r="B13" s="284" t="s">
        <v>3705</v>
      </c>
      <c r="C13" s="233">
        <f t="shared" si="1"/>
        <v>0</v>
      </c>
      <c r="D13" s="285"/>
      <c r="E13" s="286"/>
      <c r="F13" s="286"/>
      <c r="G13" s="286"/>
      <c r="H13" s="113"/>
      <c r="I13" s="267"/>
    </row>
    <row r="14" spans="2:12" ht="21.75" customHeight="1" x14ac:dyDescent="0.2">
      <c r="B14" s="284" t="s">
        <v>3706</v>
      </c>
      <c r="C14" s="233">
        <f t="shared" si="1"/>
        <v>0</v>
      </c>
      <c r="D14" s="295">
        <f>SUM(D15:D17)</f>
        <v>0</v>
      </c>
      <c r="E14" s="234">
        <f t="shared" ref="E14:I14" si="3">SUM(E15:E17)</f>
        <v>0</v>
      </c>
      <c r="F14" s="234">
        <f t="shared" si="3"/>
        <v>0</v>
      </c>
      <c r="G14" s="234">
        <f t="shared" si="3"/>
        <v>0</v>
      </c>
      <c r="H14" s="234">
        <f t="shared" si="3"/>
        <v>0</v>
      </c>
      <c r="I14" s="296">
        <f t="shared" si="3"/>
        <v>0</v>
      </c>
    </row>
    <row r="15" spans="2:12" ht="21.75" customHeight="1" x14ac:dyDescent="0.2">
      <c r="B15" s="297" t="s">
        <v>3699</v>
      </c>
      <c r="C15" s="298">
        <f t="shared" si="1"/>
        <v>0</v>
      </c>
      <c r="D15" s="299"/>
      <c r="E15" s="300"/>
      <c r="F15" s="300"/>
      <c r="G15" s="300"/>
      <c r="H15" s="247"/>
      <c r="I15" s="301"/>
    </row>
    <row r="16" spans="2:12" ht="21.75" customHeight="1" x14ac:dyDescent="0.2">
      <c r="B16" s="297" t="s">
        <v>3707</v>
      </c>
      <c r="C16" s="298">
        <f t="shared" si="1"/>
        <v>0</v>
      </c>
      <c r="D16" s="299"/>
      <c r="E16" s="300"/>
      <c r="F16" s="300"/>
      <c r="G16" s="300"/>
      <c r="H16" s="247"/>
      <c r="I16" s="301"/>
    </row>
    <row r="17" spans="2:9" ht="21.75" customHeight="1" x14ac:dyDescent="0.2">
      <c r="B17" s="302" t="s">
        <v>3708</v>
      </c>
      <c r="C17" s="237">
        <f t="shared" si="1"/>
        <v>0</v>
      </c>
      <c r="D17" s="288"/>
      <c r="E17" s="289"/>
      <c r="F17" s="289"/>
      <c r="G17" s="289"/>
      <c r="H17" s="241"/>
      <c r="I17" s="290"/>
    </row>
    <row r="18" spans="2:9" ht="21.75" customHeight="1" x14ac:dyDescent="0.2">
      <c r="B18" s="303" t="s">
        <v>3709</v>
      </c>
      <c r="C18" s="291">
        <f t="shared" si="1"/>
        <v>0</v>
      </c>
      <c r="D18" s="292">
        <f>SUM(D19:D20)</f>
        <v>0</v>
      </c>
      <c r="E18" s="293">
        <f t="shared" ref="E18:I18" si="4">SUM(E19:E20)</f>
        <v>0</v>
      </c>
      <c r="F18" s="293">
        <f t="shared" si="4"/>
        <v>0</v>
      </c>
      <c r="G18" s="293">
        <f t="shared" si="4"/>
        <v>0</v>
      </c>
      <c r="H18" s="293">
        <f t="shared" si="4"/>
        <v>0</v>
      </c>
      <c r="I18" s="294">
        <f t="shared" si="4"/>
        <v>0</v>
      </c>
    </row>
    <row r="19" spans="2:9" ht="21.75" customHeight="1" x14ac:dyDescent="0.2">
      <c r="B19" s="304" t="s">
        <v>1363</v>
      </c>
      <c r="C19" s="305">
        <f t="shared" si="1"/>
        <v>0</v>
      </c>
      <c r="D19" s="306"/>
      <c r="E19" s="307"/>
      <c r="F19" s="307"/>
      <c r="G19" s="307"/>
      <c r="H19" s="308"/>
      <c r="I19" s="309"/>
    </row>
    <row r="20" spans="2:9" ht="21.75" customHeight="1" thickBot="1" x14ac:dyDescent="0.25">
      <c r="B20" s="310" t="s">
        <v>1364</v>
      </c>
      <c r="C20" s="311">
        <f t="shared" si="1"/>
        <v>0</v>
      </c>
      <c r="D20" s="312"/>
      <c r="E20" s="313"/>
      <c r="F20" s="313"/>
      <c r="G20" s="313"/>
      <c r="H20" s="314"/>
      <c r="I20" s="315"/>
    </row>
    <row r="21" spans="2:9" ht="16.5" customHeight="1" thickTop="1" x14ac:dyDescent="0.2">
      <c r="B21" s="316"/>
      <c r="C21" s="317"/>
      <c r="D21" s="38"/>
      <c r="E21" s="38"/>
      <c r="F21" s="38"/>
      <c r="G21" s="38"/>
      <c r="H21" s="38"/>
      <c r="I21" s="38"/>
    </row>
    <row r="22" spans="2:9" x14ac:dyDescent="0.2">
      <c r="B22" s="110" t="s">
        <v>1357</v>
      </c>
    </row>
    <row r="23" spans="2:9" ht="26.25" customHeight="1" x14ac:dyDescent="0.2">
      <c r="B23" s="686"/>
      <c r="C23" s="687"/>
      <c r="D23" s="687"/>
      <c r="E23" s="687"/>
      <c r="F23" s="687"/>
      <c r="G23" s="687"/>
      <c r="H23" s="687"/>
      <c r="I23" s="688"/>
    </row>
    <row r="24" spans="2:9" ht="26.25" customHeight="1" x14ac:dyDescent="0.2">
      <c r="B24" s="689"/>
      <c r="C24" s="530"/>
      <c r="D24" s="530"/>
      <c r="E24" s="530"/>
      <c r="F24" s="530"/>
      <c r="G24" s="530"/>
      <c r="H24" s="530"/>
      <c r="I24" s="690"/>
    </row>
    <row r="25" spans="2:9" ht="26.25" customHeight="1" x14ac:dyDescent="0.2">
      <c r="B25" s="689"/>
      <c r="C25" s="530"/>
      <c r="D25" s="530"/>
      <c r="E25" s="530"/>
      <c r="F25" s="530"/>
      <c r="G25" s="530"/>
      <c r="H25" s="530"/>
      <c r="I25" s="690"/>
    </row>
    <row r="26" spans="2:9" ht="26.25" customHeight="1" x14ac:dyDescent="0.2">
      <c r="B26" s="691"/>
      <c r="C26" s="692"/>
      <c r="D26" s="692"/>
      <c r="E26" s="692"/>
      <c r="F26" s="692"/>
      <c r="G26" s="692"/>
      <c r="H26" s="692"/>
      <c r="I26" s="693"/>
    </row>
    <row r="29" spans="2:9" ht="15.75" x14ac:dyDescent="0.25">
      <c r="B29" s="318"/>
      <c r="C29" s="58"/>
      <c r="D29" s="58"/>
    </row>
    <row r="30" spans="2:9" x14ac:dyDescent="0.2">
      <c r="B30" s="319"/>
    </row>
    <row r="31" spans="2:9" x14ac:dyDescent="0.2">
      <c r="B31" s="319"/>
    </row>
    <row r="32" spans="2:9" x14ac:dyDescent="0.2">
      <c r="B32" s="319"/>
    </row>
  </sheetData>
  <sheetProtection algorithmName="SHA-512" hashValue="Rj3H2aZa3nITysNT5rNrw41xA0m2CLgcBgrlzKnnFBZ3sj1k/RYSqW/vlis7FBkgNRY8+m496FdRrTTeq+Qxsw==" saltValue="7FDovi72TuWqn5y1VzbbkQ==" spinCount="100000" sheet="1" objects="1" scenarios="1"/>
  <mergeCells count="2">
    <mergeCell ref="E1:I1"/>
    <mergeCell ref="B23:I26"/>
  </mergeCells>
  <conditionalFormatting sqref="C6:C8 C10:C13 C5:I5 C9:I9 C14:I14 C15:C17 C19:C20">
    <cfRule type="cellIs" dxfId="15" priority="2" operator="equal">
      <formula>0</formula>
    </cfRule>
  </conditionalFormatting>
  <conditionalFormatting sqref="C18:I18">
    <cfRule type="cellIs" dxfId="14" priority="1" operator="equal">
      <formula>0</formula>
    </cfRule>
  </conditionalFormatting>
  <dataValidations count="2">
    <dataValidation type="whole" allowBlank="1" showInputMessage="1" showErrorMessage="1" error="Debe incluir valores mayores a 0." sqref="D5:I5 C10:C13 C5:C8 C15:C17 C19:C20">
      <formula1>1</formula1>
      <formula2>10000</formula2>
    </dataValidation>
    <dataValidation type="whole" operator="greaterThanOrEqual" allowBlank="1" showInputMessage="1" showErrorMessage="1" error="Debe incluir valores ENTEROS." sqref="D6:I8 D10:I13 D15:I17 D19:I20">
      <formula1>0</formula1>
    </dataValidation>
  </dataValidations>
  <printOptions horizontalCentered="1" verticalCentered="1"/>
  <pageMargins left="0.15748031496062992" right="0.15748031496062992" top="0.15748031496062992" bottom="0.39370078740157483" header="0.31496062992125984" footer="0.15748031496062992"/>
  <pageSetup fitToWidth="0" orientation="landscape" r:id="rId1"/>
  <headerFooter>
    <oddFooter>&amp;R&amp;"+,Negrita Cursiva"Académica Diurna, &amp;"+,Cursiva"página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J44"/>
  <sheetViews>
    <sheetView showGridLines="0" showRowColHeaders="0" zoomScaleNormal="100" workbookViewId="0">
      <selection activeCell="C5" sqref="C5"/>
    </sheetView>
  </sheetViews>
  <sheetFormatPr baseColWidth="10" defaultRowHeight="14.25" x14ac:dyDescent="0.2"/>
  <cols>
    <col min="1" max="1" width="3.5703125" style="340" customWidth="1"/>
    <col min="2" max="2" width="5.42578125" style="322" customWidth="1"/>
    <col min="3" max="3" width="6.7109375" style="340" customWidth="1"/>
    <col min="4" max="4" width="54.7109375" style="340" customWidth="1"/>
    <col min="5" max="8" width="11.42578125" style="339" customWidth="1"/>
    <col min="9" max="9" width="11.42578125" style="22" customWidth="1"/>
    <col min="10" max="10" width="6.7109375" style="22" customWidth="1"/>
    <col min="11" max="16384" width="11.42578125" style="22"/>
  </cols>
  <sheetData>
    <row r="1" spans="1:10" ht="19.5" customHeight="1" x14ac:dyDescent="0.25">
      <c r="A1" s="466" t="s">
        <v>4416</v>
      </c>
      <c r="C1" s="467"/>
      <c r="D1" s="467"/>
      <c r="E1" s="467"/>
    </row>
    <row r="2" spans="1:10" ht="19.5" customHeight="1" x14ac:dyDescent="0.25">
      <c r="A2" s="334" t="s">
        <v>3711</v>
      </c>
      <c r="C2" s="335"/>
      <c r="D2" s="335"/>
      <c r="E2" s="335"/>
      <c r="F2" s="563" t="s">
        <v>3710</v>
      </c>
      <c r="G2" s="564"/>
      <c r="H2" s="564"/>
      <c r="I2" s="565"/>
      <c r="J2" s="320" t="s">
        <v>3712</v>
      </c>
    </row>
    <row r="3" spans="1:10" ht="18" x14ac:dyDescent="0.25">
      <c r="A3" s="334" t="s">
        <v>3746</v>
      </c>
      <c r="B3" s="336"/>
      <c r="C3" s="337"/>
      <c r="D3" s="337"/>
      <c r="E3" s="337"/>
      <c r="F3" s="566"/>
      <c r="G3" s="567"/>
      <c r="H3" s="567"/>
      <c r="I3" s="568"/>
      <c r="J3" s="320" t="s">
        <v>3713</v>
      </c>
    </row>
    <row r="4" spans="1:10" ht="18" customHeight="1" x14ac:dyDescent="0.25">
      <c r="A4" s="337"/>
      <c r="B4" s="338" t="s">
        <v>3714</v>
      </c>
      <c r="C4" s="325"/>
      <c r="D4" s="337"/>
      <c r="E4" s="337"/>
      <c r="F4" s="337"/>
      <c r="G4" s="337"/>
    </row>
    <row r="5" spans="1:10" ht="18" customHeight="1" x14ac:dyDescent="0.2">
      <c r="A5" s="321"/>
      <c r="B5" s="322" t="s">
        <v>861</v>
      </c>
      <c r="C5" s="323"/>
      <c r="D5" s="324" t="s">
        <v>3715</v>
      </c>
      <c r="E5" s="325"/>
    </row>
    <row r="6" spans="1:10" ht="18" customHeight="1" x14ac:dyDescent="0.2">
      <c r="A6" s="321"/>
      <c r="B6" s="322" t="s">
        <v>862</v>
      </c>
      <c r="C6" s="323"/>
      <c r="D6" s="324" t="s">
        <v>3716</v>
      </c>
      <c r="E6" s="325"/>
    </row>
    <row r="7" spans="1:10" ht="18" customHeight="1" x14ac:dyDescent="0.2">
      <c r="A7" s="321"/>
      <c r="B7" s="322" t="s">
        <v>863</v>
      </c>
      <c r="C7" s="323"/>
      <c r="D7" s="324" t="s">
        <v>3717</v>
      </c>
      <c r="E7" s="325"/>
      <c r="F7" s="325"/>
      <c r="G7" s="325"/>
      <c r="H7" s="325"/>
      <c r="I7" s="325"/>
    </row>
    <row r="8" spans="1:10" ht="18" customHeight="1" x14ac:dyDescent="0.2">
      <c r="A8" s="321"/>
      <c r="B8" s="322" t="s">
        <v>866</v>
      </c>
      <c r="C8" s="323"/>
      <c r="D8" s="324" t="s">
        <v>3718</v>
      </c>
      <c r="E8" s="325"/>
      <c r="F8" s="325"/>
      <c r="G8" s="325"/>
      <c r="H8" s="325"/>
      <c r="I8" s="325"/>
    </row>
    <row r="9" spans="1:10" ht="18" customHeight="1" x14ac:dyDescent="0.2">
      <c r="A9" s="321"/>
      <c r="B9" s="322" t="s">
        <v>1387</v>
      </c>
      <c r="C9" s="323"/>
      <c r="D9" s="324" t="s">
        <v>3719</v>
      </c>
      <c r="E9" s="325"/>
      <c r="F9" s="325"/>
      <c r="G9" s="325"/>
      <c r="H9" s="325"/>
      <c r="I9" s="325"/>
    </row>
    <row r="10" spans="1:10" ht="11.25" customHeight="1" x14ac:dyDescent="0.2">
      <c r="A10" s="321"/>
      <c r="C10" s="325"/>
      <c r="E10" s="325"/>
      <c r="F10" s="325"/>
      <c r="G10" s="325"/>
      <c r="H10" s="325"/>
      <c r="I10" s="325"/>
    </row>
    <row r="11" spans="1:10" ht="36.75" customHeight="1" thickBot="1" x14ac:dyDescent="0.25">
      <c r="A11" s="321"/>
      <c r="B11" s="468" t="s">
        <v>1389</v>
      </c>
      <c r="C11" s="707" t="s">
        <v>3755</v>
      </c>
      <c r="D11" s="707"/>
      <c r="E11" s="707"/>
      <c r="F11" s="707"/>
      <c r="G11" s="707"/>
      <c r="H11" s="707"/>
      <c r="I11" s="469"/>
    </row>
    <row r="12" spans="1:10" ht="31.5" customHeight="1" thickTop="1" x14ac:dyDescent="0.2">
      <c r="A12" s="321"/>
      <c r="C12" s="708" t="s">
        <v>4424</v>
      </c>
      <c r="D12" s="708"/>
      <c r="E12" s="709"/>
      <c r="F12" s="712" t="s">
        <v>3720</v>
      </c>
      <c r="G12" s="714" t="s">
        <v>3721</v>
      </c>
      <c r="H12" s="715"/>
      <c r="I12" s="715"/>
    </row>
    <row r="13" spans="1:10" ht="19.5" customHeight="1" thickBot="1" x14ac:dyDescent="0.25">
      <c r="A13" s="321"/>
      <c r="C13" s="710"/>
      <c r="D13" s="710"/>
      <c r="E13" s="711"/>
      <c r="F13" s="713"/>
      <c r="G13" s="341" t="s">
        <v>0</v>
      </c>
      <c r="H13" s="342" t="s">
        <v>1363</v>
      </c>
      <c r="I13" s="343" t="s">
        <v>1364</v>
      </c>
    </row>
    <row r="14" spans="1:10" ht="30" customHeight="1" thickTop="1" x14ac:dyDescent="0.2">
      <c r="A14" s="321"/>
      <c r="C14" s="716" t="s">
        <v>4425</v>
      </c>
      <c r="D14" s="716"/>
      <c r="E14" s="717"/>
      <c r="F14" s="344"/>
      <c r="G14" s="345">
        <f>+H14+I14</f>
        <v>0</v>
      </c>
      <c r="H14" s="346"/>
      <c r="I14" s="347"/>
    </row>
    <row r="15" spans="1:10" ht="30" customHeight="1" x14ac:dyDescent="0.2">
      <c r="A15" s="321"/>
      <c r="C15" s="694" t="s">
        <v>4426</v>
      </c>
      <c r="D15" s="694"/>
      <c r="E15" s="695"/>
      <c r="F15" s="348"/>
      <c r="G15" s="349">
        <f t="shared" ref="G15:G20" si="0">+H15+I15</f>
        <v>0</v>
      </c>
      <c r="H15" s="350"/>
      <c r="I15" s="351"/>
    </row>
    <row r="16" spans="1:10" ht="30" customHeight="1" x14ac:dyDescent="0.2">
      <c r="A16" s="321"/>
      <c r="C16" s="694" t="s">
        <v>4427</v>
      </c>
      <c r="D16" s="694"/>
      <c r="E16" s="695"/>
      <c r="F16" s="348"/>
      <c r="G16" s="349">
        <f t="shared" si="0"/>
        <v>0</v>
      </c>
      <c r="H16" s="350"/>
      <c r="I16" s="351"/>
    </row>
    <row r="17" spans="1:9" ht="30" customHeight="1" x14ac:dyDescent="0.2">
      <c r="A17" s="321"/>
      <c r="C17" s="694" t="s">
        <v>4428</v>
      </c>
      <c r="D17" s="694"/>
      <c r="E17" s="695"/>
      <c r="F17" s="348"/>
      <c r="G17" s="349">
        <f t="shared" si="0"/>
        <v>0</v>
      </c>
      <c r="H17" s="350"/>
      <c r="I17" s="351"/>
    </row>
    <row r="18" spans="1:9" ht="30" customHeight="1" x14ac:dyDescent="0.2">
      <c r="A18" s="321"/>
      <c r="C18" s="694" t="s">
        <v>4429</v>
      </c>
      <c r="D18" s="694"/>
      <c r="E18" s="695"/>
      <c r="F18" s="348"/>
      <c r="G18" s="349">
        <f t="shared" si="0"/>
        <v>0</v>
      </c>
      <c r="H18" s="350"/>
      <c r="I18" s="351"/>
    </row>
    <row r="19" spans="1:9" ht="30" customHeight="1" x14ac:dyDescent="0.2">
      <c r="A19" s="321"/>
      <c r="C19" s="694" t="s">
        <v>4430</v>
      </c>
      <c r="D19" s="694"/>
      <c r="E19" s="695"/>
      <c r="F19" s="348"/>
      <c r="G19" s="349">
        <f t="shared" si="0"/>
        <v>0</v>
      </c>
      <c r="H19" s="350"/>
      <c r="I19" s="351"/>
    </row>
    <row r="20" spans="1:9" ht="30" customHeight="1" thickBot="1" x14ac:dyDescent="0.25">
      <c r="A20" s="321"/>
      <c r="C20" s="696" t="s">
        <v>4431</v>
      </c>
      <c r="D20" s="696"/>
      <c r="E20" s="697"/>
      <c r="F20" s="470"/>
      <c r="G20" s="471">
        <f t="shared" si="0"/>
        <v>0</v>
      </c>
      <c r="H20" s="472"/>
      <c r="I20" s="473"/>
    </row>
    <row r="21" spans="1:9" ht="11.25" customHeight="1" thickTop="1" x14ac:dyDescent="0.2">
      <c r="A21" s="321"/>
      <c r="C21" s="325"/>
      <c r="D21" s="325"/>
      <c r="E21" s="326"/>
      <c r="F21" s="325"/>
      <c r="G21" s="325"/>
      <c r="H21" s="325"/>
      <c r="I21" s="325"/>
    </row>
    <row r="22" spans="1:9" ht="18" customHeight="1" x14ac:dyDescent="0.2">
      <c r="A22" s="321"/>
      <c r="B22" s="338" t="s">
        <v>3722</v>
      </c>
      <c r="C22" s="325"/>
      <c r="D22" s="325"/>
      <c r="E22" s="325"/>
      <c r="F22" s="325"/>
      <c r="G22" s="325"/>
      <c r="H22" s="325"/>
      <c r="I22" s="325"/>
    </row>
    <row r="23" spans="1:9" x14ac:dyDescent="0.2">
      <c r="E23" s="352" t="s">
        <v>0</v>
      </c>
      <c r="F23" s="352" t="s">
        <v>1363</v>
      </c>
      <c r="G23" s="352" t="s">
        <v>1364</v>
      </c>
    </row>
    <row r="24" spans="1:9" ht="17.25" customHeight="1" x14ac:dyDescent="0.2">
      <c r="B24" s="322" t="s">
        <v>1390</v>
      </c>
      <c r="C24" s="339" t="s">
        <v>1395</v>
      </c>
      <c r="E24" s="353">
        <f>F24+G24</f>
        <v>0</v>
      </c>
      <c r="F24" s="354"/>
      <c r="G24" s="354"/>
    </row>
    <row r="25" spans="1:9" ht="17.25" customHeight="1" x14ac:dyDescent="0.2">
      <c r="B25" s="322" t="s">
        <v>3723</v>
      </c>
      <c r="C25" s="339" t="s">
        <v>1396</v>
      </c>
      <c r="E25" s="353">
        <f t="shared" ref="E25:E27" si="1">F25+G25</f>
        <v>0</v>
      </c>
      <c r="F25" s="354"/>
      <c r="G25" s="354"/>
    </row>
    <row r="26" spans="1:9" ht="17.25" customHeight="1" x14ac:dyDescent="0.2">
      <c r="B26" s="322" t="s">
        <v>3725</v>
      </c>
      <c r="C26" s="339" t="s">
        <v>3724</v>
      </c>
      <c r="E26" s="353">
        <f t="shared" si="1"/>
        <v>0</v>
      </c>
      <c r="F26" s="354"/>
      <c r="G26" s="354"/>
    </row>
    <row r="27" spans="1:9" ht="17.25" customHeight="1" x14ac:dyDescent="0.2">
      <c r="B27" s="322" t="s">
        <v>3727</v>
      </c>
      <c r="C27" s="339" t="s">
        <v>3726</v>
      </c>
      <c r="E27" s="353">
        <f t="shared" si="1"/>
        <v>0</v>
      </c>
      <c r="F27" s="354"/>
      <c r="G27" s="354"/>
    </row>
    <row r="28" spans="1:9" ht="17.25" customHeight="1" x14ac:dyDescent="0.2">
      <c r="B28" s="322" t="s">
        <v>3728</v>
      </c>
      <c r="C28" s="339" t="s">
        <v>1391</v>
      </c>
      <c r="E28" s="354"/>
      <c r="I28" s="474"/>
    </row>
    <row r="29" spans="1:9" ht="17.25" customHeight="1" x14ac:dyDescent="0.2">
      <c r="B29" s="322" t="s">
        <v>3729</v>
      </c>
      <c r="C29" s="339" t="s">
        <v>1392</v>
      </c>
      <c r="E29" s="354"/>
      <c r="I29" s="30"/>
    </row>
    <row r="30" spans="1:9" ht="17.25" customHeight="1" x14ac:dyDescent="0.2">
      <c r="B30" s="322" t="s">
        <v>3731</v>
      </c>
      <c r="C30" s="339" t="s">
        <v>3730</v>
      </c>
      <c r="E30" s="354"/>
      <c r="I30" s="475"/>
    </row>
    <row r="31" spans="1:9" ht="17.25" customHeight="1" x14ac:dyDescent="0.2">
      <c r="B31" s="322" t="s">
        <v>3734</v>
      </c>
      <c r="C31" s="339" t="s">
        <v>3732</v>
      </c>
      <c r="E31" s="354"/>
      <c r="I31" s="30"/>
    </row>
    <row r="32" spans="1:9" ht="11.25" customHeight="1" x14ac:dyDescent="0.2">
      <c r="I32" s="475"/>
    </row>
    <row r="33" spans="2:9" ht="17.25" customHeight="1" x14ac:dyDescent="0.2">
      <c r="B33" s="338" t="s">
        <v>3733</v>
      </c>
      <c r="I33" s="30"/>
    </row>
    <row r="34" spans="2:9" ht="17.25" customHeight="1" x14ac:dyDescent="0.2">
      <c r="B34" s="322" t="s">
        <v>3735</v>
      </c>
      <c r="C34" s="339" t="s">
        <v>1388</v>
      </c>
    </row>
    <row r="35" spans="2:9" ht="17.25" customHeight="1" x14ac:dyDescent="0.2">
      <c r="C35" s="476"/>
      <c r="D35" s="339"/>
      <c r="E35" s="352" t="s">
        <v>0</v>
      </c>
      <c r="F35" s="352" t="s">
        <v>1363</v>
      </c>
      <c r="G35" s="352" t="s">
        <v>1364</v>
      </c>
    </row>
    <row r="36" spans="2:9" ht="17.25" customHeight="1" x14ac:dyDescent="0.2">
      <c r="C36" s="476"/>
      <c r="D36" s="477" t="s">
        <v>0</v>
      </c>
      <c r="E36" s="353">
        <f>F36+G36</f>
        <v>0</v>
      </c>
      <c r="F36" s="478">
        <f>+F37+F38</f>
        <v>0</v>
      </c>
      <c r="G36" s="478">
        <f>+G37+G38</f>
        <v>0</v>
      </c>
    </row>
    <row r="37" spans="2:9" ht="17.25" customHeight="1" x14ac:dyDescent="0.2">
      <c r="C37" s="476"/>
      <c r="D37" s="477" t="s">
        <v>864</v>
      </c>
      <c r="E37" s="353">
        <f>+F37+G37</f>
        <v>0</v>
      </c>
      <c r="F37" s="354"/>
      <c r="G37" s="354"/>
    </row>
    <row r="38" spans="2:9" ht="17.25" customHeight="1" x14ac:dyDescent="0.2">
      <c r="C38" s="476"/>
      <c r="D38" s="477" t="s">
        <v>865</v>
      </c>
      <c r="E38" s="353">
        <f>+F38+G38</f>
        <v>0</v>
      </c>
      <c r="F38" s="354"/>
      <c r="G38" s="354"/>
    </row>
    <row r="39" spans="2:9" ht="4.5" customHeight="1" x14ac:dyDescent="0.2">
      <c r="B39" s="479"/>
      <c r="C39" s="480"/>
      <c r="D39" s="480"/>
      <c r="E39" s="408"/>
      <c r="F39" s="408"/>
      <c r="G39" s="408"/>
      <c r="H39" s="481"/>
      <c r="I39" s="75"/>
    </row>
    <row r="40" spans="2:9" x14ac:dyDescent="0.2">
      <c r="B40" s="482" t="s">
        <v>1357</v>
      </c>
      <c r="C40" s="480"/>
      <c r="D40" s="480"/>
      <c r="E40" s="408"/>
      <c r="F40" s="408"/>
      <c r="G40" s="416"/>
      <c r="H40" s="483"/>
      <c r="I40" s="76"/>
    </row>
    <row r="41" spans="2:9" ht="21" customHeight="1" x14ac:dyDescent="0.2">
      <c r="B41" s="698"/>
      <c r="C41" s="699"/>
      <c r="D41" s="699"/>
      <c r="E41" s="699"/>
      <c r="F41" s="699"/>
      <c r="G41" s="699"/>
      <c r="H41" s="699"/>
      <c r="I41" s="700"/>
    </row>
    <row r="42" spans="2:9" ht="21" customHeight="1" x14ac:dyDescent="0.2">
      <c r="B42" s="701"/>
      <c r="C42" s="702"/>
      <c r="D42" s="702"/>
      <c r="E42" s="702"/>
      <c r="F42" s="702"/>
      <c r="G42" s="702"/>
      <c r="H42" s="702"/>
      <c r="I42" s="703"/>
    </row>
    <row r="43" spans="2:9" ht="21" customHeight="1" x14ac:dyDescent="0.2">
      <c r="B43" s="701"/>
      <c r="C43" s="702"/>
      <c r="D43" s="702"/>
      <c r="E43" s="702"/>
      <c r="F43" s="702"/>
      <c r="G43" s="702"/>
      <c r="H43" s="702"/>
      <c r="I43" s="703"/>
    </row>
    <row r="44" spans="2:9" ht="21" customHeight="1" x14ac:dyDescent="0.2">
      <c r="B44" s="704"/>
      <c r="C44" s="705"/>
      <c r="D44" s="705"/>
      <c r="E44" s="705"/>
      <c r="F44" s="705"/>
      <c r="G44" s="705"/>
      <c r="H44" s="705"/>
      <c r="I44" s="706"/>
    </row>
  </sheetData>
  <sheetProtection algorithmName="SHA-512" hashValue="e5jCRIZ+Jp3lpWXWSgulx9+6Bldl6VsW53Ohn5OyqSA4KWcvxYjA+utuRHD+Dcv6tDxAI8FskX3S2hj5czWGWA==" saltValue="Gw2WkUFPOJYrGa6vLLwFhQ==" spinCount="100000" sheet="1" objects="1" scenarios="1"/>
  <mergeCells count="13">
    <mergeCell ref="C19:E19"/>
    <mergeCell ref="C20:E20"/>
    <mergeCell ref="B41:I44"/>
    <mergeCell ref="F2:I3"/>
    <mergeCell ref="C11:H11"/>
    <mergeCell ref="C12:E13"/>
    <mergeCell ref="F12:F13"/>
    <mergeCell ref="G12:I12"/>
    <mergeCell ref="C14:E14"/>
    <mergeCell ref="C15:E15"/>
    <mergeCell ref="C16:E16"/>
    <mergeCell ref="C17:E17"/>
    <mergeCell ref="C18:E18"/>
  </mergeCells>
  <conditionalFormatting sqref="I28 G14:G18">
    <cfRule type="cellIs" dxfId="13" priority="6" operator="equal">
      <formula>0</formula>
    </cfRule>
  </conditionalFormatting>
  <conditionalFormatting sqref="I28 E37:E38 E24:E27">
    <cfRule type="cellIs" dxfId="12" priority="5" operator="equal">
      <formula>0</formula>
    </cfRule>
  </conditionalFormatting>
  <conditionalFormatting sqref="E36">
    <cfRule type="cellIs" dxfId="11" priority="4" operator="equal">
      <formula>0</formula>
    </cfRule>
  </conditionalFormatting>
  <conditionalFormatting sqref="F36:G36">
    <cfRule type="cellIs" dxfId="10" priority="3" operator="equal">
      <formula>0</formula>
    </cfRule>
  </conditionalFormatting>
  <conditionalFormatting sqref="G20">
    <cfRule type="cellIs" dxfId="9" priority="2" operator="equal">
      <formula>0</formula>
    </cfRule>
  </conditionalFormatting>
  <conditionalFormatting sqref="G19">
    <cfRule type="cellIs" dxfId="8" priority="1" operator="equal">
      <formula>0</formula>
    </cfRule>
  </conditionalFormatting>
  <dataValidations count="1">
    <dataValidation type="list" allowBlank="1" showInputMessage="1" showErrorMessage="1" sqref="C5:C9">
      <formula1>sino</formula1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scale="67" fitToWidth="0" orientation="landscape" r:id="rId1"/>
  <headerFooter>
    <oddFooter>&amp;R&amp;"+,Negrita Cursiva"Académica Diurna, &amp;"+,Cursiva"página 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37"/>
  <sheetViews>
    <sheetView showGridLines="0" showRowColHeaders="0" zoomScaleNormal="100" workbookViewId="0">
      <selection activeCell="A2" sqref="A2"/>
    </sheetView>
  </sheetViews>
  <sheetFormatPr baseColWidth="10" defaultRowHeight="14.25" x14ac:dyDescent="0.2"/>
  <cols>
    <col min="1" max="1" width="6.140625" style="22" customWidth="1"/>
    <col min="2" max="2" width="3.5703125" style="60" customWidth="1"/>
    <col min="3" max="3" width="4.85546875" style="60" customWidth="1"/>
    <col min="4" max="4" width="19.28515625" style="60" customWidth="1"/>
    <col min="5" max="5" width="24.140625" style="22" customWidth="1"/>
    <col min="6" max="10" width="15.28515625" style="22" customWidth="1"/>
    <col min="11" max="16384" width="11.42578125" style="22"/>
  </cols>
  <sheetData>
    <row r="1" spans="1:10" ht="18" x14ac:dyDescent="0.25">
      <c r="A1" s="61" t="s">
        <v>4415</v>
      </c>
      <c r="C1" s="61"/>
      <c r="D1" s="61"/>
      <c r="E1" s="61"/>
    </row>
    <row r="2" spans="1:10" ht="18" x14ac:dyDescent="0.25">
      <c r="A2" s="355" t="s">
        <v>3711</v>
      </c>
      <c r="B2" s="340"/>
      <c r="C2" s="335"/>
      <c r="D2" s="335"/>
      <c r="E2" s="335"/>
      <c r="F2" s="339"/>
      <c r="G2" s="339"/>
      <c r="H2" s="719" t="s">
        <v>3710</v>
      </c>
      <c r="I2" s="720"/>
      <c r="J2" s="721"/>
    </row>
    <row r="3" spans="1:10" ht="18" x14ac:dyDescent="0.25">
      <c r="A3" s="355" t="s">
        <v>3746</v>
      </c>
      <c r="B3" s="340"/>
      <c r="C3" s="340"/>
      <c r="D3" s="340"/>
      <c r="E3" s="339"/>
      <c r="F3" s="339"/>
      <c r="G3" s="339"/>
      <c r="H3" s="722"/>
      <c r="I3" s="723"/>
      <c r="J3" s="724"/>
    </row>
    <row r="4" spans="1:10" ht="32.25" customHeight="1" thickBot="1" x14ac:dyDescent="0.25">
      <c r="A4" s="339"/>
      <c r="B4" s="356" t="s">
        <v>4211</v>
      </c>
      <c r="C4" s="357" t="s">
        <v>3751</v>
      </c>
      <c r="D4" s="340"/>
      <c r="E4" s="339"/>
      <c r="F4" s="339"/>
      <c r="G4" s="339"/>
      <c r="H4" s="339"/>
      <c r="I4" s="339"/>
      <c r="J4" s="339"/>
    </row>
    <row r="5" spans="1:10" ht="32.25" customHeight="1" thickTop="1" x14ac:dyDescent="0.2">
      <c r="A5" s="339"/>
      <c r="B5" s="340"/>
      <c r="C5" s="725" t="s">
        <v>867</v>
      </c>
      <c r="D5" s="725"/>
      <c r="E5" s="725"/>
      <c r="F5" s="727" t="s">
        <v>3736</v>
      </c>
      <c r="G5" s="729" t="s">
        <v>3737</v>
      </c>
      <c r="H5" s="729" t="s">
        <v>3738</v>
      </c>
      <c r="I5" s="729" t="s">
        <v>3752</v>
      </c>
      <c r="J5" s="731" t="s">
        <v>3753</v>
      </c>
    </row>
    <row r="6" spans="1:10" ht="32.25" customHeight="1" thickBot="1" x14ac:dyDescent="0.25">
      <c r="A6" s="339"/>
      <c r="B6" s="340"/>
      <c r="C6" s="726"/>
      <c r="D6" s="726"/>
      <c r="E6" s="726"/>
      <c r="F6" s="728"/>
      <c r="G6" s="730"/>
      <c r="H6" s="730"/>
      <c r="I6" s="730"/>
      <c r="J6" s="732"/>
    </row>
    <row r="7" spans="1:10" ht="19.5" customHeight="1" thickTop="1" thickBot="1" x14ac:dyDescent="0.25">
      <c r="A7" s="339"/>
      <c r="B7" s="340"/>
      <c r="C7" s="733" t="s">
        <v>0</v>
      </c>
      <c r="D7" s="733"/>
      <c r="E7" s="733"/>
      <c r="F7" s="358">
        <f>SUM(F8:F25)</f>
        <v>0</v>
      </c>
      <c r="G7" s="359">
        <f>SUM(G8:G25)</f>
        <v>0</v>
      </c>
      <c r="H7" s="359">
        <f>SUM(H8:H25)</f>
        <v>0</v>
      </c>
      <c r="I7" s="359">
        <f>SUM(I8:I25)</f>
        <v>0</v>
      </c>
      <c r="J7" s="360">
        <f>SUM(J8:J25)</f>
        <v>0</v>
      </c>
    </row>
    <row r="8" spans="1:10" ht="19.5" customHeight="1" x14ac:dyDescent="0.2">
      <c r="A8" s="339"/>
      <c r="B8" s="340"/>
      <c r="C8" s="361" t="s">
        <v>868</v>
      </c>
      <c r="D8" s="361"/>
      <c r="E8" s="361"/>
      <c r="F8" s="362"/>
      <c r="G8" s="363"/>
      <c r="H8" s="363"/>
      <c r="I8" s="363"/>
      <c r="J8" s="364"/>
    </row>
    <row r="9" spans="1:10" ht="19.5" customHeight="1" x14ac:dyDescent="0.2">
      <c r="A9" s="339"/>
      <c r="B9" s="340"/>
      <c r="C9" s="365" t="s">
        <v>870</v>
      </c>
      <c r="D9" s="365"/>
      <c r="E9" s="365"/>
      <c r="F9" s="366"/>
      <c r="G9" s="367"/>
      <c r="H9" s="367"/>
      <c r="I9" s="367"/>
      <c r="J9" s="368"/>
    </row>
    <row r="10" spans="1:10" ht="19.5" customHeight="1" x14ac:dyDescent="0.2">
      <c r="A10" s="339"/>
      <c r="B10" s="340"/>
      <c r="C10" s="365" t="s">
        <v>869</v>
      </c>
      <c r="D10" s="365"/>
      <c r="E10" s="365"/>
      <c r="F10" s="366"/>
      <c r="G10" s="367"/>
      <c r="H10" s="367"/>
      <c r="I10" s="367"/>
      <c r="J10" s="368"/>
    </row>
    <row r="11" spans="1:10" ht="19.5" customHeight="1" x14ac:dyDescent="0.2">
      <c r="A11" s="339"/>
      <c r="B11" s="340"/>
      <c r="C11" s="369" t="s">
        <v>3739</v>
      </c>
      <c r="D11" s="370"/>
      <c r="E11" s="371"/>
      <c r="F11" s="366"/>
      <c r="G11" s="367"/>
      <c r="H11" s="367"/>
      <c r="I11" s="367"/>
      <c r="J11" s="368"/>
    </row>
    <row r="12" spans="1:10" ht="19.5" customHeight="1" x14ac:dyDescent="0.2">
      <c r="A12" s="339"/>
      <c r="B12" s="340"/>
      <c r="C12" s="365" t="s">
        <v>3699</v>
      </c>
      <c r="D12" s="370"/>
      <c r="E12" s="372"/>
      <c r="F12" s="366"/>
      <c r="G12" s="367"/>
      <c r="H12" s="367"/>
      <c r="I12" s="367"/>
      <c r="J12" s="368"/>
    </row>
    <row r="13" spans="1:10" ht="19.5" customHeight="1" x14ac:dyDescent="0.2">
      <c r="A13" s="339"/>
      <c r="B13" s="340"/>
      <c r="C13" s="365" t="s">
        <v>3702</v>
      </c>
      <c r="D13" s="371"/>
      <c r="E13" s="372"/>
      <c r="F13" s="366"/>
      <c r="G13" s="367"/>
      <c r="H13" s="367"/>
      <c r="I13" s="367"/>
      <c r="J13" s="368"/>
    </row>
    <row r="14" spans="1:10" ht="19.5" customHeight="1" x14ac:dyDescent="0.2">
      <c r="A14" s="339"/>
      <c r="B14" s="340"/>
      <c r="C14" s="365" t="s">
        <v>3703</v>
      </c>
      <c r="D14" s="371"/>
      <c r="E14" s="372"/>
      <c r="F14" s="366"/>
      <c r="G14" s="367"/>
      <c r="H14" s="367"/>
      <c r="I14" s="367"/>
      <c r="J14" s="368"/>
    </row>
    <row r="15" spans="1:10" ht="19.5" customHeight="1" x14ac:dyDescent="0.2">
      <c r="A15" s="339"/>
      <c r="B15" s="340"/>
      <c r="C15" s="365" t="s">
        <v>3704</v>
      </c>
      <c r="D15" s="371"/>
      <c r="E15" s="372"/>
      <c r="F15" s="366"/>
      <c r="G15" s="367"/>
      <c r="H15" s="367"/>
      <c r="I15" s="367"/>
      <c r="J15" s="368"/>
    </row>
    <row r="16" spans="1:10" ht="19.5" customHeight="1" x14ac:dyDescent="0.2">
      <c r="A16" s="339"/>
      <c r="B16" s="340"/>
      <c r="C16" s="365" t="s">
        <v>3705</v>
      </c>
      <c r="D16" s="371"/>
      <c r="E16" s="372"/>
      <c r="F16" s="366"/>
      <c r="G16" s="367"/>
      <c r="H16" s="367"/>
      <c r="I16" s="367"/>
      <c r="J16" s="368"/>
    </row>
    <row r="17" spans="1:10" ht="19.5" customHeight="1" x14ac:dyDescent="0.2">
      <c r="A17" s="339"/>
      <c r="B17" s="340"/>
      <c r="C17" s="365" t="s">
        <v>3740</v>
      </c>
      <c r="D17" s="371"/>
      <c r="E17" s="372"/>
      <c r="F17" s="366"/>
      <c r="G17" s="367"/>
      <c r="H17" s="367"/>
      <c r="I17" s="367"/>
      <c r="J17" s="368"/>
    </row>
    <row r="18" spans="1:10" ht="19.5" customHeight="1" x14ac:dyDescent="0.2">
      <c r="A18" s="339"/>
      <c r="B18" s="340"/>
      <c r="C18" s="365" t="s">
        <v>3741</v>
      </c>
      <c r="D18" s="371"/>
      <c r="E18" s="372"/>
      <c r="F18" s="366"/>
      <c r="G18" s="737"/>
      <c r="H18" s="738"/>
      <c r="I18" s="738"/>
      <c r="J18" s="738"/>
    </row>
    <row r="19" spans="1:10" ht="19.5" customHeight="1" x14ac:dyDescent="0.2">
      <c r="A19" s="339"/>
      <c r="B19" s="340"/>
      <c r="C19" s="365" t="s">
        <v>871</v>
      </c>
      <c r="D19" s="371"/>
      <c r="E19" s="372"/>
      <c r="F19" s="366"/>
      <c r="G19" s="367"/>
      <c r="H19" s="367"/>
      <c r="I19" s="367"/>
      <c r="J19" s="368"/>
    </row>
    <row r="20" spans="1:10" ht="19.5" customHeight="1" x14ac:dyDescent="0.2">
      <c r="A20" s="339"/>
      <c r="B20" s="340"/>
      <c r="C20" s="365" t="s">
        <v>872</v>
      </c>
      <c r="D20" s="371"/>
      <c r="E20" s="372"/>
      <c r="F20" s="366"/>
      <c r="G20" s="367"/>
      <c r="H20" s="367"/>
      <c r="I20" s="367"/>
      <c r="J20" s="368"/>
    </row>
    <row r="21" spans="1:10" ht="19.5" customHeight="1" x14ac:dyDescent="0.2">
      <c r="A21" s="339"/>
      <c r="B21" s="340"/>
      <c r="C21" s="365" t="s">
        <v>3742</v>
      </c>
      <c r="D21" s="371"/>
      <c r="E21" s="372"/>
      <c r="F21" s="366"/>
      <c r="G21" s="367"/>
      <c r="H21" s="367"/>
      <c r="I21" s="367"/>
      <c r="J21" s="368"/>
    </row>
    <row r="22" spans="1:10" ht="19.5" customHeight="1" x14ac:dyDescent="0.2">
      <c r="A22" s="339"/>
      <c r="B22" s="340"/>
      <c r="C22" s="365" t="s">
        <v>3743</v>
      </c>
      <c r="D22" s="371"/>
      <c r="E22" s="372"/>
      <c r="F22" s="366"/>
      <c r="G22" s="367"/>
      <c r="H22" s="367"/>
      <c r="I22" s="367"/>
      <c r="J22" s="368"/>
    </row>
    <row r="23" spans="1:10" ht="19.5" customHeight="1" x14ac:dyDescent="0.2">
      <c r="A23" s="339"/>
      <c r="B23" s="340"/>
      <c r="C23" s="365" t="s">
        <v>3744</v>
      </c>
      <c r="D23" s="371"/>
      <c r="E23" s="372"/>
      <c r="F23" s="366"/>
      <c r="G23" s="367"/>
      <c r="H23" s="367"/>
      <c r="I23" s="367"/>
      <c r="J23" s="368"/>
    </row>
    <row r="24" spans="1:10" ht="19.5" customHeight="1" x14ac:dyDescent="0.2">
      <c r="A24" s="339"/>
      <c r="B24" s="340"/>
      <c r="C24" s="365" t="s">
        <v>3745</v>
      </c>
      <c r="D24" s="372"/>
      <c r="E24" s="372"/>
      <c r="F24" s="373"/>
      <c r="G24" s="354"/>
      <c r="H24" s="354"/>
      <c r="I24" s="354"/>
      <c r="J24" s="374"/>
    </row>
    <row r="25" spans="1:10" ht="19.5" customHeight="1" x14ac:dyDescent="0.2">
      <c r="A25" s="339"/>
      <c r="B25" s="340"/>
      <c r="C25" s="734" t="s">
        <v>3754</v>
      </c>
      <c r="D25" s="734"/>
      <c r="E25" s="734"/>
      <c r="F25" s="375">
        <f>SUM(F26:F28)</f>
        <v>0</v>
      </c>
      <c r="G25" s="376">
        <f>SUM(G26:G28)</f>
        <v>0</v>
      </c>
      <c r="H25" s="376">
        <f>SUM(H26:H28)</f>
        <v>0</v>
      </c>
      <c r="I25" s="376">
        <f>SUM(I26:I28)</f>
        <v>0</v>
      </c>
      <c r="J25" s="377">
        <f>SUM(J26:J28)</f>
        <v>0</v>
      </c>
    </row>
    <row r="26" spans="1:10" ht="19.5" customHeight="1" x14ac:dyDescent="0.2">
      <c r="C26" s="403" t="s">
        <v>4212</v>
      </c>
      <c r="D26" s="735"/>
      <c r="E26" s="735"/>
      <c r="F26" s="63"/>
      <c r="G26" s="62"/>
      <c r="H26" s="62"/>
      <c r="I26" s="62"/>
      <c r="J26" s="64"/>
    </row>
    <row r="27" spans="1:10" ht="19.5" customHeight="1" x14ac:dyDescent="0.2">
      <c r="C27" s="404" t="s">
        <v>4213</v>
      </c>
      <c r="D27" s="735"/>
      <c r="E27" s="735"/>
      <c r="F27" s="63"/>
      <c r="G27" s="62"/>
      <c r="H27" s="62"/>
      <c r="I27" s="62"/>
      <c r="J27" s="64"/>
    </row>
    <row r="28" spans="1:10" ht="19.5" customHeight="1" thickBot="1" x14ac:dyDescent="0.25">
      <c r="C28" s="405" t="s">
        <v>4214</v>
      </c>
      <c r="D28" s="736"/>
      <c r="E28" s="736"/>
      <c r="F28" s="66"/>
      <c r="G28" s="67"/>
      <c r="H28" s="67"/>
      <c r="I28" s="67"/>
      <c r="J28" s="68"/>
    </row>
    <row r="29" spans="1:10" ht="15" thickTop="1" x14ac:dyDescent="0.2">
      <c r="A29" s="65"/>
      <c r="C29" s="69" t="s">
        <v>853</v>
      </c>
      <c r="D29" s="69"/>
      <c r="E29" s="70"/>
      <c r="F29" s="71"/>
      <c r="G29" s="71"/>
      <c r="H29" s="71"/>
      <c r="I29" s="71"/>
      <c r="J29" s="71"/>
    </row>
    <row r="30" spans="1:10" x14ac:dyDescent="0.2">
      <c r="C30" s="72" t="s">
        <v>873</v>
      </c>
      <c r="D30" s="72"/>
      <c r="E30" s="72"/>
      <c r="F30" s="73"/>
      <c r="G30" s="73"/>
      <c r="H30" s="73"/>
      <c r="I30" s="73"/>
      <c r="J30" s="73"/>
    </row>
    <row r="31" spans="1:10" x14ac:dyDescent="0.2">
      <c r="C31" s="718" t="s">
        <v>874</v>
      </c>
      <c r="D31" s="718"/>
      <c r="E31" s="718"/>
      <c r="F31" s="718"/>
      <c r="G31" s="718"/>
      <c r="H31" s="718"/>
      <c r="I31" s="718"/>
      <c r="J31" s="718"/>
    </row>
    <row r="32" spans="1:10" x14ac:dyDescent="0.2">
      <c r="C32" s="74"/>
      <c r="D32" s="74"/>
      <c r="E32" s="70"/>
      <c r="F32" s="75"/>
      <c r="G32" s="75"/>
      <c r="H32" s="75"/>
      <c r="I32" s="75"/>
      <c r="J32" s="75"/>
    </row>
    <row r="33" spans="3:10" x14ac:dyDescent="0.2">
      <c r="C33" s="74" t="s">
        <v>1357</v>
      </c>
      <c r="D33" s="74"/>
      <c r="E33" s="70"/>
      <c r="F33" s="76"/>
      <c r="G33" s="76"/>
      <c r="H33" s="76"/>
      <c r="I33" s="76"/>
      <c r="J33" s="76"/>
    </row>
    <row r="34" spans="3:10" ht="24.75" customHeight="1" x14ac:dyDescent="0.2">
      <c r="C34" s="698"/>
      <c r="D34" s="699"/>
      <c r="E34" s="699"/>
      <c r="F34" s="699"/>
      <c r="G34" s="699"/>
      <c r="H34" s="699"/>
      <c r="I34" s="699"/>
      <c r="J34" s="700"/>
    </row>
    <row r="35" spans="3:10" ht="24.75" customHeight="1" x14ac:dyDescent="0.2">
      <c r="C35" s="701"/>
      <c r="D35" s="702"/>
      <c r="E35" s="702"/>
      <c r="F35" s="702"/>
      <c r="G35" s="702"/>
      <c r="H35" s="702"/>
      <c r="I35" s="702"/>
      <c r="J35" s="703"/>
    </row>
    <row r="36" spans="3:10" ht="24.75" customHeight="1" x14ac:dyDescent="0.2">
      <c r="C36" s="701"/>
      <c r="D36" s="702"/>
      <c r="E36" s="702"/>
      <c r="F36" s="702"/>
      <c r="G36" s="702"/>
      <c r="H36" s="702"/>
      <c r="I36" s="702"/>
      <c r="J36" s="703"/>
    </row>
    <row r="37" spans="3:10" ht="24.75" customHeight="1" x14ac:dyDescent="0.2">
      <c r="C37" s="704"/>
      <c r="D37" s="705"/>
      <c r="E37" s="705"/>
      <c r="F37" s="705"/>
      <c r="G37" s="705"/>
      <c r="H37" s="705"/>
      <c r="I37" s="705"/>
      <c r="J37" s="706"/>
    </row>
  </sheetData>
  <sheetProtection algorithmName="SHA-512" hashValue="+FK8+TatfcU1t31DoGZyg7H7UnftDxxc/SWsfI+X/AlObVNfyVOZPVuOsUvo1cZT5FJzoE+EPNLoxtc3bB70fg==" saltValue="4t9ZFIWtF9gGynrD0dEpUA==" spinCount="100000" sheet="1" objects="1" scenarios="1"/>
  <mergeCells count="15">
    <mergeCell ref="C31:J31"/>
    <mergeCell ref="C34:J37"/>
    <mergeCell ref="H2:J3"/>
    <mergeCell ref="C5:E6"/>
    <mergeCell ref="F5:F6"/>
    <mergeCell ref="G5:G6"/>
    <mergeCell ref="H5:H6"/>
    <mergeCell ref="I5:I6"/>
    <mergeCell ref="J5:J6"/>
    <mergeCell ref="C7:E7"/>
    <mergeCell ref="C25:E25"/>
    <mergeCell ref="D26:E26"/>
    <mergeCell ref="D27:E27"/>
    <mergeCell ref="D28:E28"/>
    <mergeCell ref="G18:J18"/>
  </mergeCells>
  <conditionalFormatting sqref="F7:G7 J7">
    <cfRule type="cellIs" dxfId="7" priority="5" operator="equal">
      <formula>0</formula>
    </cfRule>
  </conditionalFormatting>
  <conditionalFormatting sqref="F25:G25 J25">
    <cfRule type="cellIs" dxfId="6" priority="6" operator="equal">
      <formula>0</formula>
    </cfRule>
  </conditionalFormatting>
  <conditionalFormatting sqref="H7">
    <cfRule type="cellIs" dxfId="5" priority="3" operator="equal">
      <formula>0</formula>
    </cfRule>
  </conditionalFormatting>
  <conditionalFormatting sqref="H25">
    <cfRule type="cellIs" dxfId="4" priority="4" operator="equal">
      <formula>0</formula>
    </cfRule>
  </conditionalFormatting>
  <conditionalFormatting sqref="I7">
    <cfRule type="cellIs" dxfId="3" priority="1" operator="equal">
      <formula>0</formula>
    </cfRule>
  </conditionalFormatting>
  <conditionalFormatting sqref="I25">
    <cfRule type="cellIs" dxfId="2" priority="2" operator="equal">
      <formula>0</formula>
    </cfRule>
  </conditionalFormatting>
  <printOptions horizontalCentered="1" verticalCentered="1"/>
  <pageMargins left="0.70866141732283472" right="0.70866141732283472" top="0.15748031496062992" bottom="0.35433070866141736" header="0.19685039370078741" footer="0.15748031496062992"/>
  <pageSetup scale="79" fitToWidth="0" orientation="landscape" r:id="rId1"/>
  <headerFooter>
    <oddFooter>&amp;R&amp;"+,Negrita Cursiva"Académica Diurna, &amp;"+,Cursiva"página 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T27"/>
  <sheetViews>
    <sheetView showGridLines="0" showRowColHeaders="0" zoomScaleNormal="100" workbookViewId="0"/>
  </sheetViews>
  <sheetFormatPr baseColWidth="10" defaultRowHeight="14.25" x14ac:dyDescent="0.2"/>
  <cols>
    <col min="1" max="1" width="3.42578125" style="1" customWidth="1"/>
    <col min="2" max="2" width="44.7109375" style="1" customWidth="1"/>
    <col min="3" max="20" width="7.7109375" style="1" customWidth="1"/>
    <col min="21" max="16384" width="11.42578125" style="1"/>
  </cols>
  <sheetData>
    <row r="2" spans="2:20" ht="18" customHeight="1" x14ac:dyDescent="0.25">
      <c r="B2" s="219" t="s">
        <v>4414</v>
      </c>
      <c r="C2" s="77"/>
      <c r="D2" s="77"/>
      <c r="E2" s="77"/>
      <c r="F2" s="77"/>
      <c r="G2" s="77"/>
      <c r="H2" s="77"/>
      <c r="I2" s="77"/>
      <c r="J2" s="77"/>
      <c r="K2" s="602" t="s">
        <v>1583</v>
      </c>
      <c r="L2" s="603"/>
      <c r="M2" s="603"/>
      <c r="N2" s="603"/>
      <c r="O2" s="603"/>
      <c r="P2" s="603"/>
      <c r="Q2" s="603"/>
      <c r="R2" s="603"/>
      <c r="S2" s="604"/>
      <c r="T2" s="77"/>
    </row>
    <row r="3" spans="2:20" ht="22.5" x14ac:dyDescent="0.3">
      <c r="B3" s="331" t="s">
        <v>30</v>
      </c>
      <c r="C3" s="78"/>
      <c r="D3" s="78"/>
      <c r="E3" s="78"/>
      <c r="F3" s="78"/>
      <c r="G3" s="78"/>
      <c r="H3" s="78"/>
      <c r="I3" s="78"/>
      <c r="J3" s="78"/>
      <c r="T3" s="78"/>
    </row>
    <row r="4" spans="2:20" ht="18.75" thickBot="1" x14ac:dyDescent="0.3">
      <c r="B4" s="220" t="s">
        <v>1394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2:20" ht="49.5" customHeight="1" thickTop="1" x14ac:dyDescent="0.2">
      <c r="B5" s="569" t="s">
        <v>850</v>
      </c>
      <c r="C5" s="741" t="s">
        <v>0</v>
      </c>
      <c r="D5" s="574"/>
      <c r="E5" s="574"/>
      <c r="F5" s="739" t="s">
        <v>31</v>
      </c>
      <c r="G5" s="740"/>
      <c r="H5" s="742"/>
      <c r="I5" s="740" t="s">
        <v>33</v>
      </c>
      <c r="J5" s="740"/>
      <c r="K5" s="740"/>
      <c r="L5" s="739" t="s">
        <v>34</v>
      </c>
      <c r="M5" s="740"/>
      <c r="N5" s="742"/>
      <c r="O5" s="739" t="s">
        <v>35</v>
      </c>
      <c r="P5" s="740"/>
      <c r="Q5" s="742"/>
      <c r="R5" s="739" t="s">
        <v>32</v>
      </c>
      <c r="S5" s="740"/>
      <c r="T5" s="740"/>
    </row>
    <row r="6" spans="2:20" ht="30" customHeight="1" thickBot="1" x14ac:dyDescent="0.25">
      <c r="B6" s="570"/>
      <c r="C6" s="80" t="s">
        <v>0</v>
      </c>
      <c r="D6" s="81" t="s">
        <v>37</v>
      </c>
      <c r="E6" s="82" t="s">
        <v>36</v>
      </c>
      <c r="F6" s="83" t="s">
        <v>0</v>
      </c>
      <c r="G6" s="81" t="s">
        <v>37</v>
      </c>
      <c r="H6" s="82" t="s">
        <v>36</v>
      </c>
      <c r="I6" s="83" t="s">
        <v>0</v>
      </c>
      <c r="J6" s="81" t="s">
        <v>37</v>
      </c>
      <c r="K6" s="82" t="s">
        <v>36</v>
      </c>
      <c r="L6" s="83" t="s">
        <v>0</v>
      </c>
      <c r="M6" s="81" t="s">
        <v>37</v>
      </c>
      <c r="N6" s="84" t="s">
        <v>36</v>
      </c>
      <c r="O6" s="83" t="s">
        <v>0</v>
      </c>
      <c r="P6" s="81" t="s">
        <v>37</v>
      </c>
      <c r="Q6" s="82" t="s">
        <v>36</v>
      </c>
      <c r="R6" s="83" t="s">
        <v>0</v>
      </c>
      <c r="S6" s="81" t="s">
        <v>37</v>
      </c>
      <c r="T6" s="82" t="s">
        <v>36</v>
      </c>
    </row>
    <row r="7" spans="2:20" ht="24.75" customHeight="1" thickTop="1" thickBot="1" x14ac:dyDescent="0.25">
      <c r="B7" s="85" t="s">
        <v>3566</v>
      </c>
      <c r="C7" s="86">
        <f>+D7+E7</f>
        <v>0</v>
      </c>
      <c r="D7" s="87">
        <f>+G7+J7+M7+P7+S7</f>
        <v>0</v>
      </c>
      <c r="E7" s="88">
        <f>+H7+K7+N7+Q7+T7</f>
        <v>0</v>
      </c>
      <c r="F7" s="89">
        <f>+G7+H7</f>
        <v>0</v>
      </c>
      <c r="G7" s="90"/>
      <c r="H7" s="91"/>
      <c r="I7" s="89">
        <f>+J7+K7</f>
        <v>0</v>
      </c>
      <c r="J7" s="90"/>
      <c r="K7" s="91"/>
      <c r="L7" s="88">
        <f>+M7+N7</f>
        <v>0</v>
      </c>
      <c r="M7" s="90"/>
      <c r="N7" s="92"/>
      <c r="O7" s="89">
        <f>+P7+Q7</f>
        <v>0</v>
      </c>
      <c r="P7" s="90"/>
      <c r="Q7" s="91"/>
      <c r="R7" s="89">
        <f>+S7+T7</f>
        <v>0</v>
      </c>
      <c r="S7" s="90"/>
      <c r="T7" s="92"/>
    </row>
    <row r="8" spans="2:20" x14ac:dyDescent="0.2">
      <c r="B8" s="93" t="s">
        <v>851</v>
      </c>
      <c r="C8" s="576">
        <f>D8+E8</f>
        <v>0</v>
      </c>
      <c r="D8" s="577">
        <f t="shared" ref="D8:D17" si="0">+G8+J8+M8+P8+S8</f>
        <v>0</v>
      </c>
      <c r="E8" s="578">
        <f t="shared" ref="E8:E17" si="1">+H8+K8+N8+Q8+T8</f>
        <v>0</v>
      </c>
      <c r="F8" s="537">
        <f>+G8+H8</f>
        <v>0</v>
      </c>
      <c r="G8" s="539"/>
      <c r="H8" s="535"/>
      <c r="I8" s="537">
        <f>+J8+K8</f>
        <v>0</v>
      </c>
      <c r="J8" s="539"/>
      <c r="K8" s="535"/>
      <c r="L8" s="541">
        <f>+M8+N8</f>
        <v>0</v>
      </c>
      <c r="M8" s="539"/>
      <c r="N8" s="524"/>
      <c r="O8" s="537">
        <f>+P8+Q8</f>
        <v>0</v>
      </c>
      <c r="P8" s="539"/>
      <c r="Q8" s="535"/>
      <c r="R8" s="537">
        <f>+S8+T8</f>
        <v>0</v>
      </c>
      <c r="S8" s="539"/>
      <c r="T8" s="524"/>
    </row>
    <row r="9" spans="2:20" ht="18" customHeight="1" x14ac:dyDescent="0.2">
      <c r="B9" s="94" t="s">
        <v>3567</v>
      </c>
      <c r="C9" s="544"/>
      <c r="D9" s="546">
        <f t="shared" si="0"/>
        <v>0</v>
      </c>
      <c r="E9" s="542">
        <f t="shared" si="1"/>
        <v>0</v>
      </c>
      <c r="F9" s="538"/>
      <c r="G9" s="540"/>
      <c r="H9" s="536"/>
      <c r="I9" s="538"/>
      <c r="J9" s="540"/>
      <c r="K9" s="536"/>
      <c r="L9" s="542"/>
      <c r="M9" s="540"/>
      <c r="N9" s="525"/>
      <c r="O9" s="538"/>
      <c r="P9" s="540"/>
      <c r="Q9" s="536"/>
      <c r="R9" s="538"/>
      <c r="S9" s="540"/>
      <c r="T9" s="525"/>
    </row>
    <row r="10" spans="2:20" x14ac:dyDescent="0.2">
      <c r="B10" s="95" t="s">
        <v>851</v>
      </c>
      <c r="C10" s="559">
        <f t="shared" ref="C10" si="2">D10+E10</f>
        <v>0</v>
      </c>
      <c r="D10" s="561">
        <f t="shared" si="0"/>
        <v>0</v>
      </c>
      <c r="E10" s="555">
        <f t="shared" si="1"/>
        <v>0</v>
      </c>
      <c r="F10" s="551">
        <f t="shared" ref="F10" si="3">+G10+H10</f>
        <v>0</v>
      </c>
      <c r="G10" s="553"/>
      <c r="H10" s="549"/>
      <c r="I10" s="551">
        <f t="shared" ref="I10" si="4">+J10+K10</f>
        <v>0</v>
      </c>
      <c r="J10" s="553"/>
      <c r="K10" s="549"/>
      <c r="L10" s="555">
        <f t="shared" ref="L10" si="5">+M10+N10</f>
        <v>0</v>
      </c>
      <c r="M10" s="553"/>
      <c r="N10" s="557"/>
      <c r="O10" s="551">
        <f t="shared" ref="O10" si="6">+P10+Q10</f>
        <v>0</v>
      </c>
      <c r="P10" s="553"/>
      <c r="Q10" s="549"/>
      <c r="R10" s="551">
        <f t="shared" ref="R10" si="7">+S10+T10</f>
        <v>0</v>
      </c>
      <c r="S10" s="553"/>
      <c r="T10" s="557"/>
    </row>
    <row r="11" spans="2:20" ht="18" customHeight="1" x14ac:dyDescent="0.2">
      <c r="B11" s="96" t="s">
        <v>3568</v>
      </c>
      <c r="C11" s="560"/>
      <c r="D11" s="562">
        <f t="shared" si="0"/>
        <v>0</v>
      </c>
      <c r="E11" s="556">
        <f t="shared" si="1"/>
        <v>0</v>
      </c>
      <c r="F11" s="552"/>
      <c r="G11" s="554"/>
      <c r="H11" s="550"/>
      <c r="I11" s="552"/>
      <c r="J11" s="554"/>
      <c r="K11" s="550"/>
      <c r="L11" s="556"/>
      <c r="M11" s="554"/>
      <c r="N11" s="558"/>
      <c r="O11" s="552"/>
      <c r="P11" s="554"/>
      <c r="Q11" s="550"/>
      <c r="R11" s="552"/>
      <c r="S11" s="554"/>
      <c r="T11" s="558"/>
    </row>
    <row r="12" spans="2:20" x14ac:dyDescent="0.2">
      <c r="B12" s="97" t="s">
        <v>852</v>
      </c>
      <c r="C12" s="543">
        <f t="shared" ref="C12" si="8">D12+E12</f>
        <v>0</v>
      </c>
      <c r="D12" s="545">
        <f>+G12+J12+M12+P12+S12</f>
        <v>0</v>
      </c>
      <c r="E12" s="541">
        <f t="shared" si="1"/>
        <v>0</v>
      </c>
      <c r="F12" s="537">
        <f t="shared" ref="F12" si="9">+G12+H12</f>
        <v>0</v>
      </c>
      <c r="G12" s="539"/>
      <c r="H12" s="535"/>
      <c r="I12" s="537">
        <f t="shared" ref="I12" si="10">+J12+K12</f>
        <v>0</v>
      </c>
      <c r="J12" s="539"/>
      <c r="K12" s="535"/>
      <c r="L12" s="541">
        <f t="shared" ref="L12" si="11">+M12+N12</f>
        <v>0</v>
      </c>
      <c r="M12" s="539"/>
      <c r="N12" s="524"/>
      <c r="O12" s="537">
        <f t="shared" ref="O12" si="12">+P12+Q12</f>
        <v>0</v>
      </c>
      <c r="P12" s="539"/>
      <c r="Q12" s="535"/>
      <c r="R12" s="537">
        <f t="shared" ref="R12" si="13">+S12+T12</f>
        <v>0</v>
      </c>
      <c r="S12" s="539"/>
      <c r="T12" s="524"/>
    </row>
    <row r="13" spans="2:20" ht="18" customHeight="1" x14ac:dyDescent="0.2">
      <c r="B13" s="94" t="s">
        <v>3569</v>
      </c>
      <c r="C13" s="544"/>
      <c r="D13" s="546">
        <f t="shared" si="0"/>
        <v>0</v>
      </c>
      <c r="E13" s="542">
        <f t="shared" si="1"/>
        <v>0</v>
      </c>
      <c r="F13" s="538"/>
      <c r="G13" s="540"/>
      <c r="H13" s="536"/>
      <c r="I13" s="538"/>
      <c r="J13" s="540"/>
      <c r="K13" s="536"/>
      <c r="L13" s="542"/>
      <c r="M13" s="540"/>
      <c r="N13" s="525"/>
      <c r="O13" s="538"/>
      <c r="P13" s="540"/>
      <c r="Q13" s="536"/>
      <c r="R13" s="538"/>
      <c r="S13" s="540"/>
      <c r="T13" s="525"/>
    </row>
    <row r="14" spans="2:20" x14ac:dyDescent="0.2">
      <c r="B14" s="98" t="s">
        <v>852</v>
      </c>
      <c r="C14" s="559">
        <f t="shared" ref="C14" si="14">D14+E14</f>
        <v>0</v>
      </c>
      <c r="D14" s="561">
        <f t="shared" si="0"/>
        <v>0</v>
      </c>
      <c r="E14" s="555">
        <f t="shared" si="1"/>
        <v>0</v>
      </c>
      <c r="F14" s="551">
        <f t="shared" ref="F14" si="15">+G14+H14</f>
        <v>0</v>
      </c>
      <c r="G14" s="553"/>
      <c r="H14" s="549"/>
      <c r="I14" s="551">
        <f t="shared" ref="I14" si="16">+J14+K14</f>
        <v>0</v>
      </c>
      <c r="J14" s="553"/>
      <c r="K14" s="549"/>
      <c r="L14" s="555">
        <f t="shared" ref="L14" si="17">+M14+N14</f>
        <v>0</v>
      </c>
      <c r="M14" s="553"/>
      <c r="N14" s="557"/>
      <c r="O14" s="551">
        <f t="shared" ref="O14" si="18">+P14+Q14</f>
        <v>0</v>
      </c>
      <c r="P14" s="553"/>
      <c r="Q14" s="549"/>
      <c r="R14" s="551">
        <f t="shared" ref="R14" si="19">+S14+T14</f>
        <v>0</v>
      </c>
      <c r="S14" s="553"/>
      <c r="T14" s="557"/>
    </row>
    <row r="15" spans="2:20" ht="18" customHeight="1" x14ac:dyDescent="0.2">
      <c r="B15" s="99" t="s">
        <v>3570</v>
      </c>
      <c r="C15" s="560"/>
      <c r="D15" s="562">
        <f t="shared" si="0"/>
        <v>0</v>
      </c>
      <c r="E15" s="556">
        <f t="shared" si="1"/>
        <v>0</v>
      </c>
      <c r="F15" s="552"/>
      <c r="G15" s="554"/>
      <c r="H15" s="550"/>
      <c r="I15" s="552"/>
      <c r="J15" s="554"/>
      <c r="K15" s="550"/>
      <c r="L15" s="556"/>
      <c r="M15" s="554"/>
      <c r="N15" s="558"/>
      <c r="O15" s="552"/>
      <c r="P15" s="554"/>
      <c r="Q15" s="550"/>
      <c r="R15" s="552"/>
      <c r="S15" s="554"/>
      <c r="T15" s="558"/>
    </row>
    <row r="16" spans="2:20" x14ac:dyDescent="0.2">
      <c r="B16" s="97" t="s">
        <v>852</v>
      </c>
      <c r="C16" s="543">
        <f t="shared" ref="C16" si="20">D16+E16</f>
        <v>0</v>
      </c>
      <c r="D16" s="545">
        <f t="shared" si="0"/>
        <v>0</v>
      </c>
      <c r="E16" s="541">
        <f t="shared" si="1"/>
        <v>0</v>
      </c>
      <c r="F16" s="537">
        <f t="shared" ref="F16" si="21">+G16+H16</f>
        <v>0</v>
      </c>
      <c r="G16" s="539"/>
      <c r="H16" s="535"/>
      <c r="I16" s="537">
        <f t="shared" ref="I16" si="22">+J16+K16</f>
        <v>0</v>
      </c>
      <c r="J16" s="539"/>
      <c r="K16" s="535"/>
      <c r="L16" s="541">
        <f t="shared" ref="L16" si="23">+M16+N16</f>
        <v>0</v>
      </c>
      <c r="M16" s="539"/>
      <c r="N16" s="524"/>
      <c r="O16" s="537">
        <f t="shared" ref="O16" si="24">+P16+Q16</f>
        <v>0</v>
      </c>
      <c r="P16" s="539"/>
      <c r="Q16" s="535"/>
      <c r="R16" s="537">
        <f t="shared" ref="R16" si="25">+S16+T16</f>
        <v>0</v>
      </c>
      <c r="S16" s="539"/>
      <c r="T16" s="524"/>
    </row>
    <row r="17" spans="2:20" ht="18" customHeight="1" thickBot="1" x14ac:dyDescent="0.25">
      <c r="B17" s="100" t="s">
        <v>3571</v>
      </c>
      <c r="C17" s="544"/>
      <c r="D17" s="546">
        <f t="shared" si="0"/>
        <v>0</v>
      </c>
      <c r="E17" s="542">
        <f t="shared" si="1"/>
        <v>0</v>
      </c>
      <c r="F17" s="538"/>
      <c r="G17" s="540"/>
      <c r="H17" s="536"/>
      <c r="I17" s="538"/>
      <c r="J17" s="540"/>
      <c r="K17" s="536"/>
      <c r="L17" s="542"/>
      <c r="M17" s="540"/>
      <c r="N17" s="525"/>
      <c r="O17" s="538"/>
      <c r="P17" s="540"/>
      <c r="Q17" s="536"/>
      <c r="R17" s="538"/>
      <c r="S17" s="540"/>
      <c r="T17" s="525"/>
    </row>
    <row r="18" spans="2:20" ht="24.75" customHeight="1" thickBot="1" x14ac:dyDescent="0.25">
      <c r="B18" s="378" t="s">
        <v>3572</v>
      </c>
      <c r="C18" s="101">
        <f>+D18+E18</f>
        <v>0</v>
      </c>
      <c r="D18" s="102">
        <f>((D7+D8+D10)-(D12+D14+D16))</f>
        <v>0</v>
      </c>
      <c r="E18" s="103">
        <f t="shared" ref="E18" si="26">((E7+E8+E10)-(E12+E14+E16))</f>
        <v>0</v>
      </c>
      <c r="F18" s="104">
        <f>+G18+H18</f>
        <v>0</v>
      </c>
      <c r="G18" s="102">
        <f t="shared" ref="G18:T18" si="27">((G7+G8+G10)-(G12+G14+G16))</f>
        <v>0</v>
      </c>
      <c r="H18" s="105">
        <f>((H7+H8+H10)-(H12+H14+H16))</f>
        <v>0</v>
      </c>
      <c r="I18" s="104">
        <f>+J18+K18</f>
        <v>0</v>
      </c>
      <c r="J18" s="102">
        <f t="shared" si="27"/>
        <v>0</v>
      </c>
      <c r="K18" s="105">
        <f t="shared" si="27"/>
        <v>0</v>
      </c>
      <c r="L18" s="103">
        <f>+M18+N18</f>
        <v>0</v>
      </c>
      <c r="M18" s="102">
        <f t="shared" si="27"/>
        <v>0</v>
      </c>
      <c r="N18" s="103">
        <f t="shared" si="27"/>
        <v>0</v>
      </c>
      <c r="O18" s="104">
        <f>+P18+Q18</f>
        <v>0</v>
      </c>
      <c r="P18" s="102">
        <f t="shared" si="27"/>
        <v>0</v>
      </c>
      <c r="Q18" s="105">
        <f t="shared" si="27"/>
        <v>0</v>
      </c>
      <c r="R18" s="104">
        <f>+S18+T18</f>
        <v>0</v>
      </c>
      <c r="S18" s="102">
        <f t="shared" si="27"/>
        <v>0</v>
      </c>
      <c r="T18" s="103">
        <f t="shared" si="27"/>
        <v>0</v>
      </c>
    </row>
    <row r="19" spans="2:20" ht="16.5" thickTop="1" x14ac:dyDescent="0.2">
      <c r="B19" s="214" t="s">
        <v>857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2:20" x14ac:dyDescent="0.2">
      <c r="B20" s="319" t="s">
        <v>4210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2:20" ht="15.75" x14ac:dyDescent="0.2">
      <c r="B21" s="106"/>
      <c r="C21" s="107"/>
      <c r="D21" s="107"/>
      <c r="E21" s="107"/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2:20" x14ac:dyDescent="0.2">
      <c r="B22" s="110" t="s">
        <v>1357</v>
      </c>
    </row>
    <row r="23" spans="2:20" ht="22.5" customHeight="1" x14ac:dyDescent="0.2">
      <c r="B23" s="526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8"/>
    </row>
    <row r="24" spans="2:20" ht="22.5" customHeight="1" x14ac:dyDescent="0.2">
      <c r="B24" s="529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1"/>
    </row>
    <row r="25" spans="2:20" ht="22.5" customHeight="1" x14ac:dyDescent="0.2">
      <c r="B25" s="529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1"/>
    </row>
    <row r="26" spans="2:20" ht="22.5" customHeight="1" x14ac:dyDescent="0.2">
      <c r="B26" s="529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1"/>
    </row>
    <row r="27" spans="2:20" ht="22.5" customHeight="1" x14ac:dyDescent="0.2">
      <c r="B27" s="532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4"/>
    </row>
  </sheetData>
  <sheetProtection algorithmName="SHA-512" hashValue="OD6FkgpMyhCIuZzNNMJT8K5n0i7D9+28fpusDECQwUjSF2KiZq98QXaSk8BEXi+7b/BDcK2wfZ/sY6eGADOETQ==" saltValue="3FhMxBpU9g6mx9pD7Y7ikg==" spinCount="100000" sheet="1" objects="1" scenarios="1"/>
  <mergeCells count="99">
    <mergeCell ref="K2:S2"/>
    <mergeCell ref="N16:N17"/>
    <mergeCell ref="C16:C17"/>
    <mergeCell ref="D16:D17"/>
    <mergeCell ref="E16:E17"/>
    <mergeCell ref="F16:F17"/>
    <mergeCell ref="G16:G17"/>
    <mergeCell ref="H16:H17"/>
    <mergeCell ref="H14:H15"/>
    <mergeCell ref="I14:I15"/>
    <mergeCell ref="J14:J15"/>
    <mergeCell ref="K14:K15"/>
    <mergeCell ref="C14:C15"/>
    <mergeCell ref="D14:D15"/>
    <mergeCell ref="E14:E15"/>
    <mergeCell ref="F14:F15"/>
    <mergeCell ref="B23:T2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G14:G15"/>
    <mergeCell ref="T14:T15"/>
    <mergeCell ref="L14:L15"/>
    <mergeCell ref="M14:M15"/>
    <mergeCell ref="N14:N15"/>
    <mergeCell ref="O14:O15"/>
    <mergeCell ref="P14:P15"/>
    <mergeCell ref="Q14:Q15"/>
    <mergeCell ref="R14:R15"/>
    <mergeCell ref="S14:S15"/>
    <mergeCell ref="Q12:Q13"/>
    <mergeCell ref="R12:R13"/>
    <mergeCell ref="S12:S13"/>
    <mergeCell ref="T12:T13"/>
    <mergeCell ref="K12:K13"/>
    <mergeCell ref="L12:L13"/>
    <mergeCell ref="M12:M13"/>
    <mergeCell ref="N12:N13"/>
    <mergeCell ref="O12:O13"/>
    <mergeCell ref="P12:P13"/>
    <mergeCell ref="H12:H13"/>
    <mergeCell ref="I12:I13"/>
    <mergeCell ref="J12:J13"/>
    <mergeCell ref="P10:P11"/>
    <mergeCell ref="C10:C11"/>
    <mergeCell ref="D10:D11"/>
    <mergeCell ref="E10:E11"/>
    <mergeCell ref="F10:F11"/>
    <mergeCell ref="G10:G11"/>
    <mergeCell ref="H10:H11"/>
    <mergeCell ref="I10:I11"/>
    <mergeCell ref="C12:C13"/>
    <mergeCell ref="D12:D13"/>
    <mergeCell ref="E12:E13"/>
    <mergeCell ref="F12:F13"/>
    <mergeCell ref="G12:G13"/>
    <mergeCell ref="T10:T11"/>
    <mergeCell ref="J10:J11"/>
    <mergeCell ref="K10:K11"/>
    <mergeCell ref="L10:L11"/>
    <mergeCell ref="M10:M11"/>
    <mergeCell ref="N10:N11"/>
    <mergeCell ref="O10:O11"/>
    <mergeCell ref="S8:S9"/>
    <mergeCell ref="H8:H9"/>
    <mergeCell ref="Q8:Q9"/>
    <mergeCell ref="R8:R9"/>
    <mergeCell ref="Q10:Q11"/>
    <mergeCell ref="R10:R11"/>
    <mergeCell ref="S10:S11"/>
    <mergeCell ref="J8:J9"/>
    <mergeCell ref="K8:K9"/>
    <mergeCell ref="L8:L9"/>
    <mergeCell ref="M8:M9"/>
    <mergeCell ref="N8:N9"/>
    <mergeCell ref="R5:T5"/>
    <mergeCell ref="C8:C9"/>
    <mergeCell ref="D8:D9"/>
    <mergeCell ref="E8:E9"/>
    <mergeCell ref="B5:B6"/>
    <mergeCell ref="C5:E5"/>
    <mergeCell ref="F5:H5"/>
    <mergeCell ref="O8:O9"/>
    <mergeCell ref="P8:P9"/>
    <mergeCell ref="I5:K5"/>
    <mergeCell ref="L5:N5"/>
    <mergeCell ref="O5:Q5"/>
    <mergeCell ref="F8:F9"/>
    <mergeCell ref="G8:G9"/>
    <mergeCell ref="T8:T9"/>
    <mergeCell ref="I8:I9"/>
  </mergeCells>
  <conditionalFormatting sqref="C7:F20 G18:H20 S18:T20 P18:Q20 M18:N20 J18:K20 C21:T21 I7:I20 L7:L20 O7:O20 R7:R20">
    <cfRule type="cellIs" dxfId="1" priority="2" operator="equal">
      <formula>0</formula>
    </cfRule>
  </conditionalFormatting>
  <conditionalFormatting sqref="F21:T21">
    <cfRule type="cellIs" dxfId="0" priority="1" operator="equal">
      <formula>"X"</formula>
    </cfRule>
  </conditionalFormatting>
  <printOptions horizontalCentered="1" verticalCentered="1"/>
  <pageMargins left="0" right="0" top="0.55118110236220474" bottom="1.8110236220472442" header="0.31496062992125984" footer="0.19685039370078741"/>
  <pageSetup scale="73" orientation="landscape" r:id="rId1"/>
  <headerFooter>
    <oddFooter>&amp;R&amp;"+,Negrita Cursiva"Académica Diurna&amp;"+,Cursiva", página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C000"/>
  </sheetPr>
  <dimension ref="A1:V238"/>
  <sheetViews>
    <sheetView topLeftCell="G1" zoomScale="80" zoomScaleNormal="80" workbookViewId="0">
      <pane ySplit="2" topLeftCell="A3" activePane="bottomLeft" state="frozen"/>
      <selection activeCell="Q1" sqref="Q1"/>
      <selection pane="bottomLeft" activeCell="C24" sqref="C24"/>
    </sheetView>
  </sheetViews>
  <sheetFormatPr baseColWidth="10" defaultRowHeight="15" x14ac:dyDescent="0.25"/>
  <cols>
    <col min="1" max="1" width="11.42578125" style="14" bestFit="1" customWidth="1"/>
    <col min="2" max="2" width="56.7109375" style="14" bestFit="1" customWidth="1"/>
    <col min="3" max="3" width="11" style="14" bestFit="1" customWidth="1"/>
    <col min="4" max="4" width="10.5703125" style="14" customWidth="1"/>
    <col min="5" max="5" width="10.28515625" style="14" bestFit="1" customWidth="1"/>
    <col min="6" max="6" width="56.7109375" style="14" bestFit="1" customWidth="1"/>
    <col min="7" max="7" width="21.28515625" style="14" bestFit="1" customWidth="1"/>
    <col min="8" max="8" width="8.5703125" style="14" bestFit="1" customWidth="1"/>
    <col min="9" max="9" width="6.28515625" style="14" bestFit="1" customWidth="1"/>
    <col min="10" max="10" width="7.7109375" style="14" bestFit="1" customWidth="1"/>
    <col min="11" max="11" width="6.7109375" style="14" bestFit="1" customWidth="1"/>
    <col min="12" max="12" width="11" style="14" bestFit="1" customWidth="1"/>
    <col min="13" max="13" width="13.42578125" style="14" bestFit="1" customWidth="1"/>
    <col min="14" max="14" width="11" style="14" bestFit="1" customWidth="1"/>
    <col min="15" max="15" width="11.42578125" style="14" bestFit="1" customWidth="1"/>
    <col min="16" max="16" width="12.140625" style="14" bestFit="1" customWidth="1"/>
    <col min="17" max="17" width="17.42578125" style="14" bestFit="1" customWidth="1"/>
    <col min="18" max="18" width="36.5703125" style="14" bestFit="1" customWidth="1"/>
    <col min="19" max="19" width="12.28515625" style="14" bestFit="1" customWidth="1"/>
    <col min="20" max="20" width="9.85546875" style="14" bestFit="1" customWidth="1"/>
    <col min="21" max="21" width="10.7109375" style="14" bestFit="1" customWidth="1"/>
    <col min="22" max="22" width="10.5703125" style="14" bestFit="1" customWidth="1"/>
    <col min="23" max="16384" width="11.42578125" style="13"/>
  </cols>
  <sheetData>
    <row r="1" spans="1:22" s="15" customFormat="1" x14ac:dyDescent="0.25">
      <c r="B1" s="5">
        <v>1</v>
      </c>
      <c r="C1" s="5">
        <v>2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</row>
    <row r="2" spans="1:22" s="18" customFormat="1" x14ac:dyDescent="0.25">
      <c r="A2" s="16" t="s">
        <v>39</v>
      </c>
      <c r="B2" s="16" t="s">
        <v>40</v>
      </c>
      <c r="C2" s="16" t="s">
        <v>38</v>
      </c>
      <c r="D2" s="16"/>
      <c r="E2" s="17" t="s">
        <v>38</v>
      </c>
      <c r="F2" s="17" t="s">
        <v>40</v>
      </c>
      <c r="G2" s="17" t="s">
        <v>41</v>
      </c>
      <c r="H2" s="17" t="s">
        <v>42</v>
      </c>
      <c r="I2" s="17" t="s">
        <v>43</v>
      </c>
      <c r="J2" s="17" t="s">
        <v>44</v>
      </c>
      <c r="K2" s="17" t="s">
        <v>45</v>
      </c>
      <c r="L2" s="17" t="s">
        <v>1403</v>
      </c>
      <c r="M2" s="17" t="s">
        <v>46</v>
      </c>
      <c r="N2" s="17" t="s">
        <v>47</v>
      </c>
      <c r="O2" s="17" t="s">
        <v>48</v>
      </c>
      <c r="P2" s="17" t="s">
        <v>49</v>
      </c>
      <c r="Q2" s="17" t="s">
        <v>50</v>
      </c>
      <c r="R2" s="17" t="s">
        <v>51</v>
      </c>
      <c r="S2" s="17" t="s">
        <v>52</v>
      </c>
      <c r="T2" s="17" t="s">
        <v>53</v>
      </c>
      <c r="U2" s="17" t="s">
        <v>3238</v>
      </c>
      <c r="V2" s="17" t="s">
        <v>3239</v>
      </c>
    </row>
    <row r="3" spans="1:22" x14ac:dyDescent="0.25">
      <c r="A3" s="14" t="s">
        <v>1404</v>
      </c>
      <c r="B3" s="14" t="s">
        <v>1984</v>
      </c>
      <c r="C3" s="19" t="s">
        <v>472</v>
      </c>
      <c r="E3" s="19" t="s">
        <v>1447</v>
      </c>
      <c r="F3" s="14" t="s">
        <v>3273</v>
      </c>
      <c r="G3" s="14" t="s">
        <v>2801</v>
      </c>
      <c r="H3" s="14" t="s">
        <v>9</v>
      </c>
      <c r="I3" s="14" t="s">
        <v>55</v>
      </c>
      <c r="J3" s="14" t="s">
        <v>16</v>
      </c>
      <c r="K3" s="14" t="s">
        <v>8</v>
      </c>
      <c r="L3" s="20" t="str">
        <f t="shared" ref="L3:L77" si="0">CONCATENATE(I3,"-",J3,"-",K3)</f>
        <v>1-09-03</v>
      </c>
      <c r="M3" s="19"/>
      <c r="N3" s="19"/>
      <c r="O3" s="19"/>
      <c r="P3" s="19" t="s">
        <v>3797</v>
      </c>
      <c r="Q3" s="14" t="s">
        <v>3770</v>
      </c>
      <c r="R3" s="14" t="s">
        <v>1406</v>
      </c>
      <c r="S3" s="14">
        <v>22036474</v>
      </c>
      <c r="T3" s="14">
        <v>22821609</v>
      </c>
      <c r="U3" s="19" t="s">
        <v>3272</v>
      </c>
      <c r="V3" s="19"/>
    </row>
    <row r="4" spans="1:22" x14ac:dyDescent="0.25">
      <c r="A4" s="14" t="s">
        <v>1404</v>
      </c>
      <c r="B4" s="14" t="s">
        <v>1411</v>
      </c>
      <c r="C4" s="19" t="s">
        <v>272</v>
      </c>
      <c r="E4" s="19" t="s">
        <v>58</v>
      </c>
      <c r="F4" s="14" t="s">
        <v>1409</v>
      </c>
      <c r="G4" s="14" t="s">
        <v>2799</v>
      </c>
      <c r="H4" s="14" t="s">
        <v>7</v>
      </c>
      <c r="I4" s="14" t="s">
        <v>55</v>
      </c>
      <c r="J4" s="14" t="s">
        <v>6</v>
      </c>
      <c r="K4" s="14" t="s">
        <v>9</v>
      </c>
      <c r="L4" s="20" t="str">
        <f t="shared" si="0"/>
        <v>1-01-04</v>
      </c>
      <c r="M4" s="19"/>
      <c r="N4" s="19"/>
      <c r="O4" s="19"/>
      <c r="P4" s="19" t="s">
        <v>3891</v>
      </c>
      <c r="Q4" s="14" t="s">
        <v>3770</v>
      </c>
      <c r="R4" s="14" t="s">
        <v>2521</v>
      </c>
      <c r="S4" s="14">
        <v>22250029</v>
      </c>
      <c r="T4" s="14">
        <v>22831839</v>
      </c>
      <c r="U4" s="19" t="s">
        <v>3272</v>
      </c>
      <c r="V4" s="19"/>
    </row>
    <row r="5" spans="1:22" x14ac:dyDescent="0.25">
      <c r="A5" s="14" t="s">
        <v>1404</v>
      </c>
      <c r="B5" s="14" t="s">
        <v>1413</v>
      </c>
      <c r="C5" s="19" t="s">
        <v>80</v>
      </c>
      <c r="E5" s="19" t="s">
        <v>64</v>
      </c>
      <c r="F5" s="14" t="s">
        <v>1592</v>
      </c>
      <c r="G5" s="14" t="s">
        <v>2799</v>
      </c>
      <c r="H5" s="14" t="s">
        <v>7</v>
      </c>
      <c r="I5" s="14" t="s">
        <v>55</v>
      </c>
      <c r="J5" s="14" t="s">
        <v>6</v>
      </c>
      <c r="K5" s="14" t="s">
        <v>9</v>
      </c>
      <c r="L5" s="20" t="str">
        <f t="shared" si="0"/>
        <v>1-01-04</v>
      </c>
      <c r="M5" s="19"/>
      <c r="N5" s="19"/>
      <c r="O5" s="19"/>
      <c r="P5" s="19" t="s">
        <v>3922</v>
      </c>
      <c r="Q5" s="14" t="s">
        <v>3770</v>
      </c>
      <c r="R5" s="14" t="s">
        <v>2522</v>
      </c>
      <c r="S5" s="14">
        <v>22264111</v>
      </c>
      <c r="T5" s="14">
        <v>22274321</v>
      </c>
      <c r="U5" s="19" t="s">
        <v>3272</v>
      </c>
      <c r="V5" s="19"/>
    </row>
    <row r="6" spans="1:22" x14ac:dyDescent="0.25">
      <c r="A6" s="14" t="s">
        <v>1404</v>
      </c>
      <c r="B6" s="14" t="s">
        <v>1414</v>
      </c>
      <c r="C6" s="19" t="s">
        <v>392</v>
      </c>
      <c r="E6" s="19" t="s">
        <v>68</v>
      </c>
      <c r="F6" s="14" t="s">
        <v>1506</v>
      </c>
      <c r="G6" s="14" t="s">
        <v>2799</v>
      </c>
      <c r="H6" s="14" t="s">
        <v>8</v>
      </c>
      <c r="I6" s="14" t="s">
        <v>55</v>
      </c>
      <c r="J6" s="14" t="s">
        <v>6</v>
      </c>
      <c r="K6" s="14" t="s">
        <v>10</v>
      </c>
      <c r="L6" s="20" t="str">
        <f t="shared" si="0"/>
        <v>1-01-05</v>
      </c>
      <c r="M6" s="19"/>
      <c r="N6" s="19"/>
      <c r="O6" s="19"/>
      <c r="P6" s="19" t="s">
        <v>90</v>
      </c>
      <c r="Q6" s="14" t="s">
        <v>3770</v>
      </c>
      <c r="R6" s="14" t="s">
        <v>3904</v>
      </c>
      <c r="S6" s="14">
        <v>22530033</v>
      </c>
      <c r="T6" s="14">
        <v>22246205</v>
      </c>
      <c r="U6" s="19" t="s">
        <v>3272</v>
      </c>
      <c r="V6" s="19"/>
    </row>
    <row r="7" spans="1:22" x14ac:dyDescent="0.25">
      <c r="A7" s="14" t="s">
        <v>1404</v>
      </c>
      <c r="B7" s="14" t="s">
        <v>1415</v>
      </c>
      <c r="C7" s="19" t="s">
        <v>307</v>
      </c>
      <c r="E7" s="19" t="s">
        <v>1605</v>
      </c>
      <c r="F7" s="14" t="s">
        <v>1423</v>
      </c>
      <c r="G7" s="14" t="s">
        <v>2801</v>
      </c>
      <c r="H7" s="14" t="s">
        <v>6</v>
      </c>
      <c r="I7" s="14" t="s">
        <v>55</v>
      </c>
      <c r="J7" s="14" t="s">
        <v>6</v>
      </c>
      <c r="K7" s="14" t="s">
        <v>15</v>
      </c>
      <c r="L7" s="20" t="str">
        <f t="shared" si="0"/>
        <v>1-01-08</v>
      </c>
      <c r="M7" s="19"/>
      <c r="N7" s="19"/>
      <c r="O7" s="19"/>
      <c r="P7" s="19" t="s">
        <v>3839</v>
      </c>
      <c r="Q7" s="14" t="s">
        <v>3770</v>
      </c>
      <c r="R7" s="14" t="s">
        <v>3301</v>
      </c>
      <c r="S7" s="14">
        <v>22201050</v>
      </c>
      <c r="T7" s="14">
        <v>22917871</v>
      </c>
      <c r="U7" s="19" t="s">
        <v>3272</v>
      </c>
      <c r="V7" s="19"/>
    </row>
    <row r="8" spans="1:22" x14ac:dyDescent="0.25">
      <c r="A8" s="14" t="s">
        <v>1404</v>
      </c>
      <c r="B8" s="14" t="s">
        <v>1416</v>
      </c>
      <c r="C8" s="19" t="s">
        <v>278</v>
      </c>
      <c r="E8" s="19" t="s">
        <v>74</v>
      </c>
      <c r="F8" s="14" t="s">
        <v>1425</v>
      </c>
      <c r="G8" s="14" t="s">
        <v>2801</v>
      </c>
      <c r="H8" s="14" t="s">
        <v>6</v>
      </c>
      <c r="I8" s="14" t="s">
        <v>55</v>
      </c>
      <c r="J8" s="14" t="s">
        <v>6</v>
      </c>
      <c r="K8" s="14" t="s">
        <v>15</v>
      </c>
      <c r="L8" s="20" t="str">
        <f t="shared" si="0"/>
        <v>1-01-08</v>
      </c>
      <c r="M8" s="19"/>
      <c r="N8" s="19"/>
      <c r="O8" s="19"/>
      <c r="P8" s="19" t="s">
        <v>3785</v>
      </c>
      <c r="Q8" s="14" t="s">
        <v>3770</v>
      </c>
      <c r="R8" s="14" t="s">
        <v>4351</v>
      </c>
      <c r="S8" s="14">
        <v>22911633</v>
      </c>
      <c r="T8" s="14">
        <v>22325179</v>
      </c>
      <c r="U8" s="19" t="s">
        <v>3272</v>
      </c>
      <c r="V8" s="19"/>
    </row>
    <row r="9" spans="1:22" x14ac:dyDescent="0.25">
      <c r="A9" s="14" t="s">
        <v>1404</v>
      </c>
      <c r="B9" s="14" t="s">
        <v>1417</v>
      </c>
      <c r="C9" s="19" t="s">
        <v>269</v>
      </c>
      <c r="E9" s="19" t="s">
        <v>76</v>
      </c>
      <c r="F9" s="14" t="s">
        <v>75</v>
      </c>
      <c r="G9" s="14" t="s">
        <v>2801</v>
      </c>
      <c r="H9" s="14" t="s">
        <v>6</v>
      </c>
      <c r="I9" s="14" t="s">
        <v>55</v>
      </c>
      <c r="J9" s="14" t="s">
        <v>6</v>
      </c>
      <c r="K9" s="14" t="s">
        <v>15</v>
      </c>
      <c r="L9" s="20" t="str">
        <f t="shared" si="0"/>
        <v>1-01-08</v>
      </c>
      <c r="M9" s="19"/>
      <c r="N9" s="19"/>
      <c r="O9" s="19"/>
      <c r="P9" s="19" t="s">
        <v>3870</v>
      </c>
      <c r="Q9" s="14" t="s">
        <v>3770</v>
      </c>
      <c r="R9" s="14" t="s">
        <v>3302</v>
      </c>
      <c r="S9" s="14">
        <v>22320122</v>
      </c>
      <c r="T9" s="14">
        <v>22320815</v>
      </c>
      <c r="U9" s="19" t="s">
        <v>3272</v>
      </c>
      <c r="V9" s="19"/>
    </row>
    <row r="10" spans="1:22" x14ac:dyDescent="0.25">
      <c r="A10" s="14" t="s">
        <v>1404</v>
      </c>
      <c r="B10" s="14" t="s">
        <v>1418</v>
      </c>
      <c r="C10" s="19" t="s">
        <v>619</v>
      </c>
      <c r="E10" s="19" t="s">
        <v>1606</v>
      </c>
      <c r="F10" s="14" t="s">
        <v>835</v>
      </c>
      <c r="G10" s="14" t="s">
        <v>2799</v>
      </c>
      <c r="H10" s="14" t="s">
        <v>9</v>
      </c>
      <c r="I10" s="14" t="s">
        <v>55</v>
      </c>
      <c r="J10" s="14" t="s">
        <v>89</v>
      </c>
      <c r="K10" s="14" t="s">
        <v>8</v>
      </c>
      <c r="L10" s="20" t="str">
        <f t="shared" si="0"/>
        <v>1-18-03</v>
      </c>
      <c r="M10" s="19"/>
      <c r="N10" s="19"/>
      <c r="O10" s="19"/>
      <c r="P10" s="19" t="s">
        <v>3859</v>
      </c>
      <c r="Q10" s="14" t="s">
        <v>3770</v>
      </c>
      <c r="R10" s="14" t="s">
        <v>1565</v>
      </c>
      <c r="S10" s="14">
        <v>40008900</v>
      </c>
      <c r="T10" s="14">
        <v>0</v>
      </c>
      <c r="U10" s="19" t="s">
        <v>3272</v>
      </c>
      <c r="V10" s="19"/>
    </row>
    <row r="11" spans="1:22" x14ac:dyDescent="0.25">
      <c r="A11" s="14" t="s">
        <v>1404</v>
      </c>
      <c r="B11" s="14" t="s">
        <v>1968</v>
      </c>
      <c r="C11" s="19" t="s">
        <v>459</v>
      </c>
      <c r="E11" s="19" t="s">
        <v>78</v>
      </c>
      <c r="F11" s="14" t="s">
        <v>3274</v>
      </c>
      <c r="G11" s="14" t="s">
        <v>2801</v>
      </c>
      <c r="H11" s="14" t="s">
        <v>7</v>
      </c>
      <c r="I11" s="14" t="s">
        <v>55</v>
      </c>
      <c r="J11" s="14" t="s">
        <v>6</v>
      </c>
      <c r="K11" s="14" t="s">
        <v>16</v>
      </c>
      <c r="L11" s="20" t="str">
        <f t="shared" si="0"/>
        <v>1-01-09</v>
      </c>
      <c r="M11" s="19"/>
      <c r="N11" s="19"/>
      <c r="O11" s="19"/>
      <c r="P11" s="19" t="s">
        <v>3791</v>
      </c>
      <c r="Q11" s="14" t="s">
        <v>3770</v>
      </c>
      <c r="R11" s="14" t="s">
        <v>1424</v>
      </c>
      <c r="S11" s="14">
        <v>22200131</v>
      </c>
      <c r="T11" s="14">
        <v>22327833</v>
      </c>
      <c r="U11" s="19" t="s">
        <v>3272</v>
      </c>
      <c r="V11" s="19"/>
    </row>
    <row r="12" spans="1:22" x14ac:dyDescent="0.25">
      <c r="A12" s="14" t="s">
        <v>1404</v>
      </c>
      <c r="B12" s="14" t="s">
        <v>3285</v>
      </c>
      <c r="C12" s="19" t="s">
        <v>781</v>
      </c>
      <c r="E12" s="19" t="s">
        <v>67</v>
      </c>
      <c r="F12" s="14" t="s">
        <v>1422</v>
      </c>
      <c r="G12" s="14" t="s">
        <v>2801</v>
      </c>
      <c r="H12" s="14" t="s">
        <v>7</v>
      </c>
      <c r="I12" s="14" t="s">
        <v>55</v>
      </c>
      <c r="J12" s="14" t="s">
        <v>6</v>
      </c>
      <c r="K12" s="14" t="s">
        <v>16</v>
      </c>
      <c r="L12" s="20" t="str">
        <f t="shared" si="0"/>
        <v>1-01-09</v>
      </c>
      <c r="M12" s="19"/>
      <c r="N12" s="19"/>
      <c r="O12" s="19"/>
      <c r="P12" s="19" t="s">
        <v>3788</v>
      </c>
      <c r="Q12" s="14" t="s">
        <v>3770</v>
      </c>
      <c r="R12" s="14" t="s">
        <v>2524</v>
      </c>
      <c r="S12" s="14">
        <v>22321455</v>
      </c>
      <c r="T12" s="14">
        <v>22969247</v>
      </c>
      <c r="U12" s="19" t="s">
        <v>3272</v>
      </c>
      <c r="V12" s="19"/>
    </row>
    <row r="13" spans="1:22" x14ac:dyDescent="0.25">
      <c r="A13" s="14" t="s">
        <v>1404</v>
      </c>
      <c r="B13" s="14" t="s">
        <v>1421</v>
      </c>
      <c r="C13" s="19" t="s">
        <v>441</v>
      </c>
      <c r="E13" s="19" t="s">
        <v>80</v>
      </c>
      <c r="F13" s="14" t="s">
        <v>1413</v>
      </c>
      <c r="G13" s="14" t="s">
        <v>2799</v>
      </c>
      <c r="H13" s="14" t="s">
        <v>10</v>
      </c>
      <c r="I13" s="14" t="s">
        <v>55</v>
      </c>
      <c r="J13" s="14" t="s">
        <v>6</v>
      </c>
      <c r="K13" s="14" t="s">
        <v>17</v>
      </c>
      <c r="L13" s="20" t="str">
        <f t="shared" si="0"/>
        <v>1-01-10</v>
      </c>
      <c r="M13" s="19"/>
      <c r="N13" s="19"/>
      <c r="O13" s="19"/>
      <c r="P13" s="19" t="s">
        <v>3772</v>
      </c>
      <c r="Q13" s="14" t="s">
        <v>3770</v>
      </c>
      <c r="R13" s="14" t="s">
        <v>4352</v>
      </c>
      <c r="S13" s="14">
        <v>22543555</v>
      </c>
      <c r="T13" s="14">
        <v>22540345</v>
      </c>
      <c r="U13" s="19" t="s">
        <v>3272</v>
      </c>
      <c r="V13" s="19"/>
    </row>
    <row r="14" spans="1:22" x14ac:dyDescent="0.25">
      <c r="A14" s="14" t="s">
        <v>1404</v>
      </c>
      <c r="B14" s="14" t="s">
        <v>3283</v>
      </c>
      <c r="C14" s="19" t="s">
        <v>725</v>
      </c>
      <c r="E14" s="19" t="s">
        <v>92</v>
      </c>
      <c r="F14" s="14" t="s">
        <v>3275</v>
      </c>
      <c r="G14" s="14" t="s">
        <v>82</v>
      </c>
      <c r="H14" s="14" t="s">
        <v>9</v>
      </c>
      <c r="I14" s="14" t="s">
        <v>57</v>
      </c>
      <c r="J14" s="14" t="s">
        <v>6</v>
      </c>
      <c r="K14" s="14" t="s">
        <v>15</v>
      </c>
      <c r="L14" s="20" t="str">
        <f t="shared" si="0"/>
        <v>2-01-08</v>
      </c>
      <c r="M14" s="19"/>
      <c r="N14" s="19"/>
      <c r="O14" s="19"/>
      <c r="P14" s="19" t="s">
        <v>3830</v>
      </c>
      <c r="Q14" s="14" t="s">
        <v>3770</v>
      </c>
      <c r="R14" s="14" t="s">
        <v>4353</v>
      </c>
      <c r="S14" s="14">
        <v>22890919</v>
      </c>
      <c r="T14" s="14">
        <v>22282076</v>
      </c>
      <c r="U14" s="19" t="s">
        <v>3272</v>
      </c>
      <c r="V14" s="19"/>
    </row>
    <row r="15" spans="1:22" x14ac:dyDescent="0.25">
      <c r="A15" s="14" t="s">
        <v>1404</v>
      </c>
      <c r="B15" s="14" t="s">
        <v>3294</v>
      </c>
      <c r="C15" s="19" t="s">
        <v>3293</v>
      </c>
      <c r="E15" s="19" t="s">
        <v>93</v>
      </c>
      <c r="F15" s="14" t="s">
        <v>1431</v>
      </c>
      <c r="G15" s="14" t="s">
        <v>2801</v>
      </c>
      <c r="H15" s="14" t="s">
        <v>8</v>
      </c>
      <c r="I15" s="14" t="s">
        <v>55</v>
      </c>
      <c r="J15" s="14" t="s">
        <v>7</v>
      </c>
      <c r="K15" s="14" t="s">
        <v>6</v>
      </c>
      <c r="L15" s="20" t="str">
        <f t="shared" si="0"/>
        <v>1-02-01</v>
      </c>
      <c r="M15" s="19"/>
      <c r="N15" s="19"/>
      <c r="O15" s="19"/>
      <c r="P15" s="19" t="s">
        <v>3882</v>
      </c>
      <c r="Q15" s="14" t="s">
        <v>3770</v>
      </c>
      <c r="R15" s="14" t="s">
        <v>3303</v>
      </c>
      <c r="S15" s="14">
        <v>22898889</v>
      </c>
      <c r="T15" s="14">
        <v>0</v>
      </c>
      <c r="U15" s="19" t="s">
        <v>3272</v>
      </c>
      <c r="V15" s="19"/>
    </row>
    <row r="16" spans="1:22" x14ac:dyDescent="0.25">
      <c r="A16" s="14" t="s">
        <v>1404</v>
      </c>
      <c r="B16" s="14" t="s">
        <v>2262</v>
      </c>
      <c r="C16" s="19" t="s">
        <v>644</v>
      </c>
      <c r="E16" s="19" t="s">
        <v>120</v>
      </c>
      <c r="F16" s="14" t="s">
        <v>1551</v>
      </c>
      <c r="G16" s="14" t="s">
        <v>2799</v>
      </c>
      <c r="H16" s="14" t="s">
        <v>8</v>
      </c>
      <c r="I16" s="14" t="s">
        <v>55</v>
      </c>
      <c r="J16" s="14" t="s">
        <v>89</v>
      </c>
      <c r="K16" s="14" t="s">
        <v>8</v>
      </c>
      <c r="L16" s="20" t="str">
        <f t="shared" si="0"/>
        <v>1-18-03</v>
      </c>
      <c r="M16" s="19"/>
      <c r="N16" s="19"/>
      <c r="O16" s="19"/>
      <c r="P16" s="19" t="s">
        <v>3859</v>
      </c>
      <c r="Q16" s="14" t="s">
        <v>3770</v>
      </c>
      <c r="R16" s="14" t="s">
        <v>4354</v>
      </c>
      <c r="S16" s="14">
        <v>40008989</v>
      </c>
      <c r="T16" s="14">
        <v>0</v>
      </c>
      <c r="U16" s="19" t="s">
        <v>3272</v>
      </c>
      <c r="V16" s="19"/>
    </row>
    <row r="17" spans="1:22" x14ac:dyDescent="0.25">
      <c r="A17" s="14" t="s">
        <v>1404</v>
      </c>
      <c r="B17" s="14" t="s">
        <v>1840</v>
      </c>
      <c r="C17" s="19" t="s">
        <v>182</v>
      </c>
      <c r="E17" s="19" t="s">
        <v>132</v>
      </c>
      <c r="F17" s="14" t="s">
        <v>1655</v>
      </c>
      <c r="G17" s="14" t="s">
        <v>2805</v>
      </c>
      <c r="H17" s="14" t="s">
        <v>10</v>
      </c>
      <c r="I17" s="14" t="s">
        <v>137</v>
      </c>
      <c r="J17" s="14" t="s">
        <v>8</v>
      </c>
      <c r="K17" s="14" t="s">
        <v>8</v>
      </c>
      <c r="L17" s="20" t="str">
        <f t="shared" si="0"/>
        <v>4-03-03</v>
      </c>
      <c r="M17" s="19"/>
      <c r="N17" s="19"/>
      <c r="O17" s="19"/>
      <c r="P17" s="19" t="s">
        <v>3817</v>
      </c>
      <c r="Q17" s="14" t="s">
        <v>3770</v>
      </c>
      <c r="R17" s="14" t="s">
        <v>3818</v>
      </c>
      <c r="S17" s="14">
        <v>22476612</v>
      </c>
      <c r="T17" s="14">
        <v>22476686</v>
      </c>
      <c r="U17" s="19" t="s">
        <v>3272</v>
      </c>
      <c r="V17" s="19"/>
    </row>
    <row r="18" spans="1:22" x14ac:dyDescent="0.25">
      <c r="A18" s="14" t="s">
        <v>1404</v>
      </c>
      <c r="B18" s="14" t="s">
        <v>4229</v>
      </c>
      <c r="C18" s="19" t="s">
        <v>260</v>
      </c>
      <c r="E18" s="19" t="s">
        <v>133</v>
      </c>
      <c r="F18" s="14" t="s">
        <v>3276</v>
      </c>
      <c r="G18" s="14" t="s">
        <v>2805</v>
      </c>
      <c r="H18" s="14" t="s">
        <v>10</v>
      </c>
      <c r="I18" s="14" t="s">
        <v>55</v>
      </c>
      <c r="J18" s="14" t="s">
        <v>143</v>
      </c>
      <c r="K18" s="14" t="s">
        <v>6</v>
      </c>
      <c r="L18" s="20" t="str">
        <f t="shared" si="0"/>
        <v>1-14-01</v>
      </c>
      <c r="M18" s="19"/>
      <c r="N18" s="19"/>
      <c r="O18" s="19"/>
      <c r="P18" s="19" t="s">
        <v>2922</v>
      </c>
      <c r="Q18" s="14" t="s">
        <v>3770</v>
      </c>
      <c r="R18" s="14" t="s">
        <v>3304</v>
      </c>
      <c r="S18" s="14">
        <v>22414151</v>
      </c>
      <c r="T18" s="14">
        <v>22416778</v>
      </c>
      <c r="U18" s="19" t="s">
        <v>3272</v>
      </c>
      <c r="V18" s="19"/>
    </row>
    <row r="19" spans="1:22" x14ac:dyDescent="0.25">
      <c r="A19" s="14" t="s">
        <v>1404</v>
      </c>
      <c r="B19" s="14" t="s">
        <v>1868</v>
      </c>
      <c r="C19" s="19" t="s">
        <v>336</v>
      </c>
      <c r="E19" s="19" t="s">
        <v>1656</v>
      </c>
      <c r="F19" s="14" t="s">
        <v>1518</v>
      </c>
      <c r="G19" s="14" t="s">
        <v>2805</v>
      </c>
      <c r="H19" s="14" t="s">
        <v>8</v>
      </c>
      <c r="I19" s="14" t="s">
        <v>71</v>
      </c>
      <c r="J19" s="14" t="s">
        <v>8</v>
      </c>
      <c r="K19" s="14" t="s">
        <v>6</v>
      </c>
      <c r="L19" s="20" t="str">
        <f t="shared" ref="L19:L26" si="1">CONCATENATE(I19,"-",J19,"-",K19)</f>
        <v>3-03-01</v>
      </c>
      <c r="M19" s="19"/>
      <c r="N19" s="19"/>
      <c r="O19" s="19"/>
      <c r="P19" s="19" t="s">
        <v>3893</v>
      </c>
      <c r="Q19" s="14" t="s">
        <v>3770</v>
      </c>
      <c r="R19" s="14" t="s">
        <v>2536</v>
      </c>
      <c r="S19" s="14">
        <v>22798902</v>
      </c>
      <c r="T19" s="14">
        <v>22782607</v>
      </c>
      <c r="U19" s="19" t="s">
        <v>287</v>
      </c>
      <c r="V19" s="19"/>
    </row>
    <row r="20" spans="1:22" x14ac:dyDescent="0.25">
      <c r="A20" s="14" t="s">
        <v>1404</v>
      </c>
      <c r="B20" s="14" t="s">
        <v>1930</v>
      </c>
      <c r="C20" s="19" t="s">
        <v>423</v>
      </c>
      <c r="E20" s="19" t="s">
        <v>135</v>
      </c>
      <c r="F20" s="14" t="s">
        <v>1657</v>
      </c>
      <c r="G20" s="14" t="s">
        <v>2805</v>
      </c>
      <c r="H20" s="14" t="s">
        <v>10</v>
      </c>
      <c r="I20" s="14" t="s">
        <v>55</v>
      </c>
      <c r="J20" s="14" t="s">
        <v>143</v>
      </c>
      <c r="K20" s="14" t="s">
        <v>6</v>
      </c>
      <c r="L20" s="20" t="str">
        <f t="shared" si="1"/>
        <v>1-14-01</v>
      </c>
      <c r="M20" s="19"/>
      <c r="N20" s="19"/>
      <c r="O20" s="19"/>
      <c r="P20" s="19" t="s">
        <v>2922</v>
      </c>
      <c r="Q20" s="14" t="s">
        <v>3770</v>
      </c>
      <c r="R20" s="14" t="s">
        <v>1443</v>
      </c>
      <c r="S20" s="14">
        <v>22971704</v>
      </c>
      <c r="T20" s="14">
        <v>22409672</v>
      </c>
      <c r="U20" s="19" t="s">
        <v>3272</v>
      </c>
      <c r="V20" s="19"/>
    </row>
    <row r="21" spans="1:22" x14ac:dyDescent="0.25">
      <c r="A21" s="14" t="s">
        <v>1404</v>
      </c>
      <c r="B21" s="14" t="s">
        <v>1427</v>
      </c>
      <c r="C21" s="19" t="s">
        <v>419</v>
      </c>
      <c r="E21" s="19" t="s">
        <v>140</v>
      </c>
      <c r="F21" s="14" t="s">
        <v>1665</v>
      </c>
      <c r="G21" s="14" t="s">
        <v>2805</v>
      </c>
      <c r="H21" s="14" t="s">
        <v>8</v>
      </c>
      <c r="I21" s="14" t="s">
        <v>55</v>
      </c>
      <c r="J21" s="14" t="s">
        <v>134</v>
      </c>
      <c r="K21" s="14" t="s">
        <v>6</v>
      </c>
      <c r="L21" s="20" t="str">
        <f t="shared" si="1"/>
        <v>1-15-01</v>
      </c>
      <c r="M21" s="19"/>
      <c r="N21" s="19"/>
      <c r="O21" s="19"/>
      <c r="P21" s="19" t="s">
        <v>267</v>
      </c>
      <c r="Q21" s="14" t="s">
        <v>3770</v>
      </c>
      <c r="R21" s="14" t="s">
        <v>3812</v>
      </c>
      <c r="S21" s="14">
        <v>22834730</v>
      </c>
      <c r="T21" s="14">
        <v>22831890</v>
      </c>
      <c r="U21" s="19" t="s">
        <v>3272</v>
      </c>
      <c r="V21" s="19"/>
    </row>
    <row r="22" spans="1:22" x14ac:dyDescent="0.25">
      <c r="A22" s="14" t="s">
        <v>1404</v>
      </c>
      <c r="B22" s="14" t="s">
        <v>4223</v>
      </c>
      <c r="C22" s="19" t="s">
        <v>311</v>
      </c>
      <c r="E22" s="19" t="s">
        <v>107</v>
      </c>
      <c r="F22" s="14" t="s">
        <v>1666</v>
      </c>
      <c r="G22" s="14" t="s">
        <v>138</v>
      </c>
      <c r="H22" s="14" t="s">
        <v>10</v>
      </c>
      <c r="I22" s="14" t="s">
        <v>137</v>
      </c>
      <c r="J22" s="14" t="s">
        <v>8</v>
      </c>
      <c r="K22" s="14" t="s">
        <v>8</v>
      </c>
      <c r="L22" s="20" t="str">
        <f t="shared" si="1"/>
        <v>4-03-03</v>
      </c>
      <c r="M22" s="19"/>
      <c r="N22" s="19"/>
      <c r="O22" s="19"/>
      <c r="P22" s="19" t="s">
        <v>62</v>
      </c>
      <c r="Q22" s="14" t="s">
        <v>3770</v>
      </c>
      <c r="R22" s="14" t="s">
        <v>4355</v>
      </c>
      <c r="S22" s="14">
        <v>22411445</v>
      </c>
      <c r="T22" s="14">
        <v>22414944</v>
      </c>
      <c r="U22" s="19" t="s">
        <v>3272</v>
      </c>
      <c r="V22" s="19"/>
    </row>
    <row r="23" spans="1:22" x14ac:dyDescent="0.25">
      <c r="A23" s="14" t="s">
        <v>1404</v>
      </c>
      <c r="B23" s="14" t="s">
        <v>4231</v>
      </c>
      <c r="C23" s="19" t="s">
        <v>475</v>
      </c>
      <c r="E23" s="19" t="s">
        <v>113</v>
      </c>
      <c r="F23" s="14" t="s">
        <v>1667</v>
      </c>
      <c r="G23" s="14" t="s">
        <v>2805</v>
      </c>
      <c r="H23" s="14" t="s">
        <v>8</v>
      </c>
      <c r="I23" s="14" t="s">
        <v>55</v>
      </c>
      <c r="J23" s="14" t="s">
        <v>134</v>
      </c>
      <c r="K23" s="14" t="s">
        <v>7</v>
      </c>
      <c r="L23" s="20" t="str">
        <f t="shared" si="1"/>
        <v>1-15-02</v>
      </c>
      <c r="M23" s="19"/>
      <c r="N23" s="19"/>
      <c r="O23" s="19"/>
      <c r="P23" s="19" t="s">
        <v>3820</v>
      </c>
      <c r="Q23" s="14" t="s">
        <v>3770</v>
      </c>
      <c r="R23" s="14" t="s">
        <v>1451</v>
      </c>
      <c r="S23" s="14">
        <v>22801230</v>
      </c>
      <c r="T23" s="14">
        <v>22801230</v>
      </c>
      <c r="U23" s="19" t="s">
        <v>3272</v>
      </c>
      <c r="V23" s="19"/>
    </row>
    <row r="24" spans="1:22" x14ac:dyDescent="0.25">
      <c r="A24" s="14" t="s">
        <v>1404</v>
      </c>
      <c r="B24" s="14" t="s">
        <v>2379</v>
      </c>
      <c r="C24" s="19" t="s">
        <v>693</v>
      </c>
      <c r="E24" s="19" t="s">
        <v>145</v>
      </c>
      <c r="F24" s="14" t="s">
        <v>4220</v>
      </c>
      <c r="G24" s="14" t="s">
        <v>2805</v>
      </c>
      <c r="H24" s="14" t="s">
        <v>8</v>
      </c>
      <c r="I24" s="14" t="s">
        <v>55</v>
      </c>
      <c r="J24" s="14" t="s">
        <v>134</v>
      </c>
      <c r="K24" s="14" t="s">
        <v>6</v>
      </c>
      <c r="L24" s="20" t="str">
        <f t="shared" si="1"/>
        <v>1-15-01</v>
      </c>
      <c r="M24" s="19"/>
      <c r="N24" s="19"/>
      <c r="O24" s="19"/>
      <c r="P24" s="19" t="s">
        <v>3824</v>
      </c>
      <c r="Q24" s="14" t="s">
        <v>3770</v>
      </c>
      <c r="R24" s="14" t="s">
        <v>4356</v>
      </c>
      <c r="S24" s="14">
        <v>22240833</v>
      </c>
      <c r="T24" s="14">
        <v>22243386</v>
      </c>
      <c r="U24" s="19" t="s">
        <v>3337</v>
      </c>
      <c r="V24" s="19"/>
    </row>
    <row r="25" spans="1:22" x14ac:dyDescent="0.25">
      <c r="A25" s="14" t="s">
        <v>1404</v>
      </c>
      <c r="B25" s="14" t="s">
        <v>2459</v>
      </c>
      <c r="C25" s="19" t="s">
        <v>745</v>
      </c>
      <c r="E25" s="19" t="s">
        <v>167</v>
      </c>
      <c r="F25" s="14" t="s">
        <v>1680</v>
      </c>
      <c r="G25" s="14" t="s">
        <v>2801</v>
      </c>
      <c r="H25" s="14" t="s">
        <v>7</v>
      </c>
      <c r="I25" s="14" t="s">
        <v>55</v>
      </c>
      <c r="J25" s="14" t="s">
        <v>6</v>
      </c>
      <c r="K25" s="14" t="s">
        <v>16</v>
      </c>
      <c r="L25" s="20" t="str">
        <f t="shared" si="1"/>
        <v>1-01-09</v>
      </c>
      <c r="M25" s="19"/>
      <c r="N25" s="19"/>
      <c r="O25" s="19"/>
      <c r="P25" s="19" t="s">
        <v>141</v>
      </c>
      <c r="Q25" s="14" t="s">
        <v>3770</v>
      </c>
      <c r="R25" s="14" t="s">
        <v>3305</v>
      </c>
      <c r="S25" s="14">
        <v>22321365</v>
      </c>
      <c r="T25" s="14">
        <v>22913806</v>
      </c>
      <c r="U25" s="19" t="s">
        <v>3272</v>
      </c>
      <c r="V25" s="19"/>
    </row>
    <row r="26" spans="1:22" x14ac:dyDescent="0.25">
      <c r="A26" s="14" t="s">
        <v>1404</v>
      </c>
      <c r="B26" s="14" t="s">
        <v>3274</v>
      </c>
      <c r="C26" s="19" t="s">
        <v>78</v>
      </c>
      <c r="E26" s="19" t="s">
        <v>170</v>
      </c>
      <c r="F26" s="14" t="s">
        <v>1681</v>
      </c>
      <c r="G26" s="14" t="s">
        <v>82</v>
      </c>
      <c r="H26" s="14" t="s">
        <v>7</v>
      </c>
      <c r="I26" s="14" t="s">
        <v>57</v>
      </c>
      <c r="J26" s="14" t="s">
        <v>6</v>
      </c>
      <c r="K26" s="14" t="s">
        <v>6</v>
      </c>
      <c r="L26" s="20" t="str">
        <f t="shared" si="1"/>
        <v>2-01-01</v>
      </c>
      <c r="M26" s="19"/>
      <c r="N26" s="19"/>
      <c r="O26" s="19"/>
      <c r="P26" s="19" t="s">
        <v>3819</v>
      </c>
      <c r="Q26" s="14" t="s">
        <v>3770</v>
      </c>
      <c r="R26" s="14" t="s">
        <v>1464</v>
      </c>
      <c r="S26" s="14">
        <v>24402424</v>
      </c>
      <c r="T26" s="14">
        <v>24423063</v>
      </c>
      <c r="U26" s="19" t="s">
        <v>449</v>
      </c>
      <c r="V26" s="19"/>
    </row>
    <row r="27" spans="1:22" x14ac:dyDescent="0.25">
      <c r="A27" s="14" t="s">
        <v>1404</v>
      </c>
      <c r="B27" s="14" t="s">
        <v>1553</v>
      </c>
      <c r="C27" s="19" t="s">
        <v>1929</v>
      </c>
      <c r="E27" s="19" t="s">
        <v>146</v>
      </c>
      <c r="F27" s="14" t="s">
        <v>4221</v>
      </c>
      <c r="G27" s="14" t="s">
        <v>82</v>
      </c>
      <c r="H27" s="14" t="s">
        <v>8</v>
      </c>
      <c r="I27" s="14" t="s">
        <v>57</v>
      </c>
      <c r="J27" s="14" t="s">
        <v>6</v>
      </c>
      <c r="K27" s="14" t="s">
        <v>12</v>
      </c>
      <c r="L27" s="20" t="str">
        <f t="shared" si="0"/>
        <v>2-01-06</v>
      </c>
      <c r="M27" s="19"/>
      <c r="N27" s="19"/>
      <c r="O27" s="19"/>
      <c r="P27" s="19" t="s">
        <v>3306</v>
      </c>
      <c r="Q27" s="14" t="s">
        <v>3770</v>
      </c>
      <c r="R27" s="14" t="s">
        <v>3307</v>
      </c>
      <c r="S27" s="14">
        <v>24403930</v>
      </c>
      <c r="T27" s="14">
        <v>24301792</v>
      </c>
      <c r="U27" s="19" t="s">
        <v>3272</v>
      </c>
      <c r="V27" s="19"/>
    </row>
    <row r="28" spans="1:22" x14ac:dyDescent="0.25">
      <c r="A28" s="14" t="s">
        <v>1404</v>
      </c>
      <c r="B28" s="14" t="s">
        <v>1446</v>
      </c>
      <c r="C28" s="19" t="s">
        <v>510</v>
      </c>
      <c r="E28" s="19" t="s">
        <v>183</v>
      </c>
      <c r="F28" s="14" t="s">
        <v>1694</v>
      </c>
      <c r="G28" s="14" t="s">
        <v>82</v>
      </c>
      <c r="H28" s="14" t="s">
        <v>9</v>
      </c>
      <c r="I28" s="14" t="s">
        <v>57</v>
      </c>
      <c r="J28" s="14" t="s">
        <v>6</v>
      </c>
      <c r="K28" s="14" t="s">
        <v>15</v>
      </c>
      <c r="L28" s="20" t="str">
        <f t="shared" si="0"/>
        <v>2-01-08</v>
      </c>
      <c r="M28" s="19"/>
      <c r="N28" s="19"/>
      <c r="O28" s="19"/>
      <c r="P28" s="19" t="s">
        <v>3901</v>
      </c>
      <c r="Q28" s="14" t="s">
        <v>3770</v>
      </c>
      <c r="R28" s="14" t="s">
        <v>1467</v>
      </c>
      <c r="S28" s="14">
        <v>24380824</v>
      </c>
      <c r="T28" s="14">
        <v>24382122</v>
      </c>
      <c r="U28" s="19" t="s">
        <v>3272</v>
      </c>
      <c r="V28" s="19"/>
    </row>
    <row r="29" spans="1:22" x14ac:dyDescent="0.25">
      <c r="A29" s="14" t="s">
        <v>1404</v>
      </c>
      <c r="B29" s="14" t="s">
        <v>4238</v>
      </c>
      <c r="C29" s="19" t="s">
        <v>734</v>
      </c>
      <c r="E29" s="19" t="s">
        <v>216</v>
      </c>
      <c r="F29" s="14" t="s">
        <v>1457</v>
      </c>
      <c r="G29" s="14" t="s">
        <v>2812</v>
      </c>
      <c r="H29" s="14" t="s">
        <v>6</v>
      </c>
      <c r="I29" s="14" t="s">
        <v>103</v>
      </c>
      <c r="J29" s="14" t="s">
        <v>8</v>
      </c>
      <c r="K29" s="14" t="s">
        <v>6</v>
      </c>
      <c r="L29" s="20" t="str">
        <f t="shared" si="0"/>
        <v>6-03-01</v>
      </c>
      <c r="M29" s="19"/>
      <c r="N29" s="19"/>
      <c r="O29" s="19"/>
      <c r="P29" s="19" t="s">
        <v>3887</v>
      </c>
      <c r="Q29" s="14" t="s">
        <v>3770</v>
      </c>
      <c r="R29" s="14" t="s">
        <v>1458</v>
      </c>
      <c r="S29" s="14">
        <v>27300097</v>
      </c>
      <c r="T29" s="14">
        <v>27300097</v>
      </c>
      <c r="U29" s="19" t="s">
        <v>3272</v>
      </c>
      <c r="V29" s="19"/>
    </row>
    <row r="30" spans="1:22" x14ac:dyDescent="0.25">
      <c r="A30" s="14" t="s">
        <v>1404</v>
      </c>
      <c r="B30" s="14" t="s">
        <v>1558</v>
      </c>
      <c r="C30" s="19" t="s">
        <v>171</v>
      </c>
      <c r="E30" s="19" t="s">
        <v>224</v>
      </c>
      <c r="F30" s="14" t="s">
        <v>1738</v>
      </c>
      <c r="G30" s="14" t="s">
        <v>138</v>
      </c>
      <c r="H30" s="14" t="s">
        <v>6</v>
      </c>
      <c r="I30" s="14" t="s">
        <v>137</v>
      </c>
      <c r="J30" s="14" t="s">
        <v>6</v>
      </c>
      <c r="K30" s="14" t="s">
        <v>6</v>
      </c>
      <c r="L30" s="20" t="str">
        <f t="shared" si="0"/>
        <v>4-01-01</v>
      </c>
      <c r="M30" s="19"/>
      <c r="N30" s="19"/>
      <c r="O30" s="19"/>
      <c r="P30" s="19" t="s">
        <v>2937</v>
      </c>
      <c r="Q30" s="14" t="s">
        <v>3770</v>
      </c>
      <c r="R30" s="14" t="s">
        <v>4357</v>
      </c>
      <c r="S30" s="14">
        <v>22370296</v>
      </c>
      <c r="T30" s="14">
        <v>22622728</v>
      </c>
      <c r="U30" s="19" t="s">
        <v>3272</v>
      </c>
      <c r="V30" s="19"/>
    </row>
    <row r="31" spans="1:22" x14ac:dyDescent="0.25">
      <c r="A31" s="14" t="s">
        <v>1404</v>
      </c>
      <c r="B31" s="14" t="s">
        <v>1449</v>
      </c>
      <c r="C31" s="19" t="s">
        <v>421</v>
      </c>
      <c r="E31" s="19" t="s">
        <v>237</v>
      </c>
      <c r="F31" s="14" t="s">
        <v>195</v>
      </c>
      <c r="G31" s="14" t="s">
        <v>338</v>
      </c>
      <c r="H31" s="14" t="s">
        <v>7</v>
      </c>
      <c r="I31" s="14" t="s">
        <v>150</v>
      </c>
      <c r="J31" s="14" t="s">
        <v>6</v>
      </c>
      <c r="K31" s="14" t="s">
        <v>6</v>
      </c>
      <c r="L31" s="20" t="str">
        <f t="shared" si="0"/>
        <v>5-01-01</v>
      </c>
      <c r="M31" s="19"/>
      <c r="N31" s="19"/>
      <c r="O31" s="19"/>
      <c r="P31" s="19" t="s">
        <v>3916</v>
      </c>
      <c r="Q31" s="14" t="s">
        <v>3770</v>
      </c>
      <c r="R31" s="14" t="s">
        <v>3917</v>
      </c>
      <c r="S31" s="14">
        <v>26660301</v>
      </c>
      <c r="T31" s="14">
        <v>26660301</v>
      </c>
      <c r="U31" s="19" t="s">
        <v>3272</v>
      </c>
      <c r="V31" s="19"/>
    </row>
    <row r="32" spans="1:22" x14ac:dyDescent="0.25">
      <c r="A32" s="14" t="s">
        <v>1404</v>
      </c>
      <c r="B32" s="14" t="s">
        <v>1453</v>
      </c>
      <c r="C32" s="19" t="s">
        <v>1442</v>
      </c>
      <c r="E32" s="19" t="s">
        <v>251</v>
      </c>
      <c r="F32" s="14" t="s">
        <v>1781</v>
      </c>
      <c r="G32" s="14" t="s">
        <v>104</v>
      </c>
      <c r="H32" s="14" t="s">
        <v>10</v>
      </c>
      <c r="I32" s="14" t="s">
        <v>103</v>
      </c>
      <c r="J32" s="14" t="s">
        <v>6</v>
      </c>
      <c r="K32" s="14" t="s">
        <v>6</v>
      </c>
      <c r="L32" s="20" t="str">
        <f t="shared" si="0"/>
        <v>6-01-01</v>
      </c>
      <c r="M32" s="19"/>
      <c r="N32" s="19"/>
      <c r="O32" s="19"/>
      <c r="P32" s="19" t="s">
        <v>104</v>
      </c>
      <c r="Q32" s="14" t="s">
        <v>3770</v>
      </c>
      <c r="R32" s="14" t="s">
        <v>3821</v>
      </c>
      <c r="S32" s="14">
        <v>26611819</v>
      </c>
      <c r="T32" s="14">
        <v>0</v>
      </c>
      <c r="U32" s="19" t="s">
        <v>3272</v>
      </c>
      <c r="V32" s="19"/>
    </row>
    <row r="33" spans="1:22" x14ac:dyDescent="0.25">
      <c r="A33" s="14" t="s">
        <v>1404</v>
      </c>
      <c r="B33" s="14" t="s">
        <v>3273</v>
      </c>
      <c r="C33" s="19" t="s">
        <v>1447</v>
      </c>
      <c r="E33" s="19" t="s">
        <v>1433</v>
      </c>
      <c r="F33" s="14" t="s">
        <v>1476</v>
      </c>
      <c r="G33" s="14" t="s">
        <v>2799</v>
      </c>
      <c r="H33" s="14" t="s">
        <v>8</v>
      </c>
      <c r="I33" s="14" t="s">
        <v>55</v>
      </c>
      <c r="J33" s="14" t="s">
        <v>89</v>
      </c>
      <c r="K33" s="14" t="s">
        <v>9</v>
      </c>
      <c r="L33" s="20" t="str">
        <f t="shared" si="0"/>
        <v>1-18-04</v>
      </c>
      <c r="M33" s="19"/>
      <c r="N33" s="19"/>
      <c r="O33" s="19"/>
      <c r="P33" s="19" t="s">
        <v>2959</v>
      </c>
      <c r="Q33" s="14" t="s">
        <v>3770</v>
      </c>
      <c r="R33" s="14" t="s">
        <v>4358</v>
      </c>
      <c r="S33" s="14">
        <v>22767639</v>
      </c>
      <c r="T33" s="14">
        <v>22769942</v>
      </c>
      <c r="U33" s="19" t="s">
        <v>3272</v>
      </c>
      <c r="V33" s="19"/>
    </row>
    <row r="34" spans="1:22" x14ac:dyDescent="0.25">
      <c r="A34" s="14" t="s">
        <v>1404</v>
      </c>
      <c r="B34" s="14" t="s">
        <v>1465</v>
      </c>
      <c r="C34" s="19" t="s">
        <v>365</v>
      </c>
      <c r="E34" s="19" t="s">
        <v>255</v>
      </c>
      <c r="F34" s="14" t="s">
        <v>1793</v>
      </c>
      <c r="G34" s="14" t="s">
        <v>439</v>
      </c>
      <c r="H34" s="14" t="s">
        <v>6</v>
      </c>
      <c r="I34" s="14" t="s">
        <v>55</v>
      </c>
      <c r="J34" s="14" t="s">
        <v>440</v>
      </c>
      <c r="K34" s="14" t="s">
        <v>6</v>
      </c>
      <c r="L34" s="20" t="str">
        <f t="shared" si="0"/>
        <v>1-19-01</v>
      </c>
      <c r="M34" s="19"/>
      <c r="N34" s="19"/>
      <c r="O34" s="19"/>
      <c r="P34" s="19" t="s">
        <v>3806</v>
      </c>
      <c r="Q34" s="14" t="s">
        <v>845</v>
      </c>
      <c r="R34" s="14" t="s">
        <v>2565</v>
      </c>
      <c r="S34" s="14">
        <v>27715141</v>
      </c>
      <c r="T34" s="14">
        <v>27715141</v>
      </c>
      <c r="U34" s="19" t="s">
        <v>3272</v>
      </c>
      <c r="V34" s="19"/>
    </row>
    <row r="35" spans="1:22" x14ac:dyDescent="0.25">
      <c r="A35" s="14" t="s">
        <v>1404</v>
      </c>
      <c r="B35" s="14" t="s">
        <v>1966</v>
      </c>
      <c r="C35" s="19" t="s">
        <v>456</v>
      </c>
      <c r="E35" s="19" t="s">
        <v>227</v>
      </c>
      <c r="F35" s="14" t="s">
        <v>1797</v>
      </c>
      <c r="G35" s="14" t="s">
        <v>104</v>
      </c>
      <c r="H35" s="14" t="s">
        <v>10</v>
      </c>
      <c r="I35" s="14" t="s">
        <v>103</v>
      </c>
      <c r="J35" s="14" t="s">
        <v>6</v>
      </c>
      <c r="K35" s="14" t="s">
        <v>6</v>
      </c>
      <c r="L35" s="20" t="str">
        <f t="shared" si="0"/>
        <v>6-01-01</v>
      </c>
      <c r="M35" s="19"/>
      <c r="N35" s="19"/>
      <c r="O35" s="19"/>
      <c r="P35" s="19" t="s">
        <v>104</v>
      </c>
      <c r="Q35" s="14" t="s">
        <v>3770</v>
      </c>
      <c r="R35" s="14" t="s">
        <v>4359</v>
      </c>
      <c r="S35" s="14">
        <v>26612248</v>
      </c>
      <c r="T35" s="14">
        <v>26612248</v>
      </c>
      <c r="U35" s="19" t="s">
        <v>3272</v>
      </c>
      <c r="V35" s="19"/>
    </row>
    <row r="36" spans="1:22" x14ac:dyDescent="0.25">
      <c r="A36" s="14" t="s">
        <v>1404</v>
      </c>
      <c r="B36" s="14" t="s">
        <v>2488</v>
      </c>
      <c r="C36" s="19" t="s">
        <v>773</v>
      </c>
      <c r="E36" s="19" t="s">
        <v>1438</v>
      </c>
      <c r="F36" s="14" t="s">
        <v>1408</v>
      </c>
      <c r="G36" s="14" t="s">
        <v>2799</v>
      </c>
      <c r="H36" s="14" t="s">
        <v>8</v>
      </c>
      <c r="I36" s="14" t="s">
        <v>55</v>
      </c>
      <c r="J36" s="14" t="s">
        <v>89</v>
      </c>
      <c r="K36" s="14" t="s">
        <v>6</v>
      </c>
      <c r="L36" s="20" t="str">
        <f t="shared" si="0"/>
        <v>1-18-01</v>
      </c>
      <c r="M36" s="19"/>
      <c r="N36" s="19"/>
      <c r="O36" s="19"/>
      <c r="P36" s="19" t="s">
        <v>3920</v>
      </c>
      <c r="Q36" s="14" t="s">
        <v>3770</v>
      </c>
      <c r="R36" s="14" t="s">
        <v>3921</v>
      </c>
      <c r="S36" s="14">
        <v>22725664</v>
      </c>
      <c r="T36" s="14">
        <v>22725410</v>
      </c>
      <c r="U36" s="19" t="s">
        <v>3272</v>
      </c>
      <c r="V36" s="19"/>
    </row>
    <row r="37" spans="1:22" x14ac:dyDescent="0.25">
      <c r="A37" s="14" t="s">
        <v>1404</v>
      </c>
      <c r="B37" s="14" t="s">
        <v>4247</v>
      </c>
      <c r="C37" s="19" t="s">
        <v>4246</v>
      </c>
      <c r="E37" s="19" t="s">
        <v>270</v>
      </c>
      <c r="F37" s="14" t="s">
        <v>1487</v>
      </c>
      <c r="G37" s="14" t="s">
        <v>2801</v>
      </c>
      <c r="H37" s="14" t="s">
        <v>8</v>
      </c>
      <c r="I37" s="14" t="s">
        <v>55</v>
      </c>
      <c r="J37" s="14" t="s">
        <v>7</v>
      </c>
      <c r="K37" s="14" t="s">
        <v>8</v>
      </c>
      <c r="L37" s="20" t="str">
        <f t="shared" si="0"/>
        <v>1-02-03</v>
      </c>
      <c r="M37" s="19"/>
      <c r="N37" s="19"/>
      <c r="O37" s="19"/>
      <c r="P37" s="19" t="s">
        <v>3869</v>
      </c>
      <c r="Q37" s="14" t="s">
        <v>3770</v>
      </c>
      <c r="R37" s="14" t="s">
        <v>1488</v>
      </c>
      <c r="S37" s="14">
        <v>22151016</v>
      </c>
      <c r="T37" s="14">
        <v>22151384</v>
      </c>
      <c r="U37" s="19" t="s">
        <v>3272</v>
      </c>
      <c r="V37" s="19"/>
    </row>
    <row r="38" spans="1:22" x14ac:dyDescent="0.25">
      <c r="A38" s="14" t="s">
        <v>1404</v>
      </c>
      <c r="B38" s="14" t="s">
        <v>1469</v>
      </c>
      <c r="C38" s="19" t="s">
        <v>771</v>
      </c>
      <c r="E38" s="19" t="s">
        <v>272</v>
      </c>
      <c r="F38" s="14" t="s">
        <v>1411</v>
      </c>
      <c r="G38" s="14" t="s">
        <v>338</v>
      </c>
      <c r="H38" s="14" t="s">
        <v>9</v>
      </c>
      <c r="I38" s="14" t="s">
        <v>150</v>
      </c>
      <c r="J38" s="14" t="s">
        <v>6</v>
      </c>
      <c r="K38" s="14" t="s">
        <v>6</v>
      </c>
      <c r="L38" s="20" t="str">
        <f t="shared" si="0"/>
        <v>5-01-01</v>
      </c>
      <c r="M38" s="19"/>
      <c r="N38" s="19"/>
      <c r="O38" s="19"/>
      <c r="P38" s="19" t="s">
        <v>3771</v>
      </c>
      <c r="Q38" s="14" t="s">
        <v>3770</v>
      </c>
      <c r="R38" s="14" t="s">
        <v>4360</v>
      </c>
      <c r="S38" s="14">
        <v>26660273</v>
      </c>
      <c r="T38" s="14">
        <v>26662953</v>
      </c>
      <c r="U38" s="19" t="s">
        <v>3272</v>
      </c>
      <c r="V38" s="19"/>
    </row>
    <row r="39" spans="1:22" x14ac:dyDescent="0.25">
      <c r="A39" s="14" t="s">
        <v>1404</v>
      </c>
      <c r="B39" s="14" t="s">
        <v>3763</v>
      </c>
      <c r="C39" s="19" t="s">
        <v>3758</v>
      </c>
      <c r="E39" s="19" t="s">
        <v>1441</v>
      </c>
      <c r="F39" s="14" t="s">
        <v>1803</v>
      </c>
      <c r="G39" s="14" t="s">
        <v>149</v>
      </c>
      <c r="H39" s="14" t="s">
        <v>6</v>
      </c>
      <c r="I39" s="14" t="s">
        <v>150</v>
      </c>
      <c r="J39" s="14" t="s">
        <v>8</v>
      </c>
      <c r="K39" s="14" t="s">
        <v>6</v>
      </c>
      <c r="L39" s="20" t="str">
        <f t="shared" si="0"/>
        <v>5-03-01</v>
      </c>
      <c r="M39" s="19"/>
      <c r="N39" s="19"/>
      <c r="O39" s="19"/>
      <c r="P39" s="19" t="s">
        <v>3845</v>
      </c>
      <c r="Q39" s="14" t="s">
        <v>3770</v>
      </c>
      <c r="R39" s="14" t="s">
        <v>3308</v>
      </c>
      <c r="S39" s="14">
        <v>26801704</v>
      </c>
      <c r="T39" s="14">
        <v>26801704</v>
      </c>
      <c r="U39" s="19" t="s">
        <v>3272</v>
      </c>
      <c r="V39" s="19"/>
    </row>
    <row r="40" spans="1:22" x14ac:dyDescent="0.25">
      <c r="A40" s="14" t="s">
        <v>1404</v>
      </c>
      <c r="B40" s="14" t="s">
        <v>3289</v>
      </c>
      <c r="C40" s="19" t="s">
        <v>3288</v>
      </c>
      <c r="E40" s="19" t="s">
        <v>1442</v>
      </c>
      <c r="F40" s="14" t="s">
        <v>1453</v>
      </c>
      <c r="G40" s="14" t="s">
        <v>85</v>
      </c>
      <c r="H40" s="14" t="s">
        <v>6</v>
      </c>
      <c r="I40" s="14" t="s">
        <v>86</v>
      </c>
      <c r="J40" s="14" t="s">
        <v>6</v>
      </c>
      <c r="K40" s="14" t="s">
        <v>6</v>
      </c>
      <c r="L40" s="20" t="str">
        <f t="shared" si="0"/>
        <v>7-01-01</v>
      </c>
      <c r="M40" s="19"/>
      <c r="N40" s="19"/>
      <c r="O40" s="19"/>
      <c r="P40" s="19" t="s">
        <v>3796</v>
      </c>
      <c r="Q40" s="14" t="s">
        <v>3770</v>
      </c>
      <c r="R40" s="14" t="s">
        <v>2569</v>
      </c>
      <c r="S40" s="14">
        <v>27953621</v>
      </c>
      <c r="T40" s="14">
        <v>27953621</v>
      </c>
      <c r="U40" s="19" t="s">
        <v>3272</v>
      </c>
      <c r="V40" s="19"/>
    </row>
    <row r="41" spans="1:22" x14ac:dyDescent="0.25">
      <c r="A41" s="14" t="s">
        <v>1404</v>
      </c>
      <c r="B41" s="14" t="s">
        <v>4242</v>
      </c>
      <c r="C41" s="19" t="s">
        <v>413</v>
      </c>
      <c r="E41" s="19" t="s">
        <v>274</v>
      </c>
      <c r="F41" s="14" t="s">
        <v>3764</v>
      </c>
      <c r="G41" s="14" t="s">
        <v>2805</v>
      </c>
      <c r="H41" s="14" t="s">
        <v>8</v>
      </c>
      <c r="I41" s="14" t="s">
        <v>55</v>
      </c>
      <c r="J41" s="14" t="s">
        <v>134</v>
      </c>
      <c r="K41" s="14" t="s">
        <v>6</v>
      </c>
      <c r="L41" s="20" t="str">
        <f t="shared" si="0"/>
        <v>1-15-01</v>
      </c>
      <c r="M41" s="19"/>
      <c r="N41" s="19"/>
      <c r="O41" s="19"/>
      <c r="P41" s="19" t="s">
        <v>3804</v>
      </c>
      <c r="Q41" s="14" t="s">
        <v>845</v>
      </c>
      <c r="R41" s="14" t="s">
        <v>2570</v>
      </c>
      <c r="S41" s="14">
        <v>22254017</v>
      </c>
      <c r="T41" s="14">
        <v>22830771</v>
      </c>
      <c r="U41" s="19" t="s">
        <v>3272</v>
      </c>
      <c r="V41" s="19"/>
    </row>
    <row r="42" spans="1:22" x14ac:dyDescent="0.25">
      <c r="A42" s="14" t="s">
        <v>1404</v>
      </c>
      <c r="B42" s="14" t="s">
        <v>4230</v>
      </c>
      <c r="C42" s="19" t="s">
        <v>467</v>
      </c>
      <c r="E42" s="19" t="s">
        <v>278</v>
      </c>
      <c r="F42" s="14" t="s">
        <v>1416</v>
      </c>
      <c r="G42" s="14" t="s">
        <v>138</v>
      </c>
      <c r="H42" s="14" t="s">
        <v>13</v>
      </c>
      <c r="I42" s="14" t="s">
        <v>137</v>
      </c>
      <c r="J42" s="14" t="s">
        <v>13</v>
      </c>
      <c r="K42" s="14" t="s">
        <v>8</v>
      </c>
      <c r="L42" s="20" t="str">
        <f t="shared" si="0"/>
        <v>4-07-03</v>
      </c>
      <c r="M42" s="19"/>
      <c r="N42" s="19"/>
      <c r="O42" s="19"/>
      <c r="P42" s="19" t="s">
        <v>3776</v>
      </c>
      <c r="Q42" s="14" t="s">
        <v>3770</v>
      </c>
      <c r="R42" s="14" t="s">
        <v>4361</v>
      </c>
      <c r="S42" s="14">
        <v>22932567</v>
      </c>
      <c r="T42" s="14">
        <v>22390625</v>
      </c>
      <c r="U42" s="19" t="s">
        <v>3272</v>
      </c>
      <c r="V42" s="19"/>
    </row>
    <row r="43" spans="1:22" x14ac:dyDescent="0.25">
      <c r="A43" s="14" t="s">
        <v>1404</v>
      </c>
      <c r="B43" s="14" t="s">
        <v>4222</v>
      </c>
      <c r="C43" s="19" t="s">
        <v>277</v>
      </c>
      <c r="E43" s="19" t="s">
        <v>1437</v>
      </c>
      <c r="F43" s="14" t="s">
        <v>1434</v>
      </c>
      <c r="G43" s="14" t="s">
        <v>2805</v>
      </c>
      <c r="H43" s="14" t="s">
        <v>7</v>
      </c>
      <c r="I43" s="14" t="s">
        <v>55</v>
      </c>
      <c r="J43" s="14" t="s">
        <v>15</v>
      </c>
      <c r="K43" s="14" t="s">
        <v>13</v>
      </c>
      <c r="L43" s="20" t="str">
        <f t="shared" si="0"/>
        <v>1-08-07</v>
      </c>
      <c r="M43" s="19"/>
      <c r="N43" s="19"/>
      <c r="O43" s="19"/>
      <c r="P43" s="19" t="s">
        <v>3813</v>
      </c>
      <c r="Q43" s="14" t="s">
        <v>3770</v>
      </c>
      <c r="R43" s="14" t="s">
        <v>1435</v>
      </c>
      <c r="S43" s="14">
        <v>22292249</v>
      </c>
      <c r="T43" s="14">
        <v>22292249</v>
      </c>
      <c r="U43" s="19" t="s">
        <v>3272</v>
      </c>
      <c r="V43" s="19"/>
    </row>
    <row r="44" spans="1:22" x14ac:dyDescent="0.25">
      <c r="A44" s="14" t="s">
        <v>1404</v>
      </c>
      <c r="B44" s="14" t="s">
        <v>1470</v>
      </c>
      <c r="C44" s="19" t="s">
        <v>751</v>
      </c>
      <c r="E44" s="19" t="s">
        <v>277</v>
      </c>
      <c r="F44" s="14" t="s">
        <v>4222</v>
      </c>
      <c r="G44" s="14" t="s">
        <v>85</v>
      </c>
      <c r="H44" s="14" t="s">
        <v>6</v>
      </c>
      <c r="I44" s="14" t="s">
        <v>86</v>
      </c>
      <c r="J44" s="14" t="s">
        <v>6</v>
      </c>
      <c r="K44" s="14" t="s">
        <v>6</v>
      </c>
      <c r="L44" s="20" t="str">
        <f t="shared" si="0"/>
        <v>7-01-01</v>
      </c>
      <c r="M44" s="19"/>
      <c r="N44" s="19"/>
      <c r="O44" s="19"/>
      <c r="P44" s="19" t="s">
        <v>3148</v>
      </c>
      <c r="Q44" s="14" t="s">
        <v>3770</v>
      </c>
      <c r="R44" s="14" t="s">
        <v>1485</v>
      </c>
      <c r="S44" s="14">
        <v>27980530</v>
      </c>
      <c r="T44" s="14">
        <v>27985290</v>
      </c>
      <c r="U44" s="19" t="s">
        <v>3272</v>
      </c>
      <c r="V44" s="19"/>
    </row>
    <row r="45" spans="1:22" x14ac:dyDescent="0.25">
      <c r="A45" s="14" t="s">
        <v>1404</v>
      </c>
      <c r="B45" s="14" t="s">
        <v>3278</v>
      </c>
      <c r="C45" s="19" t="s">
        <v>433</v>
      </c>
      <c r="E45" s="19" t="s">
        <v>280</v>
      </c>
      <c r="F45" s="14" t="s">
        <v>1806</v>
      </c>
      <c r="G45" s="14" t="s">
        <v>152</v>
      </c>
      <c r="H45" s="14" t="s">
        <v>6</v>
      </c>
      <c r="I45" s="14" t="s">
        <v>71</v>
      </c>
      <c r="J45" s="14" t="s">
        <v>6</v>
      </c>
      <c r="K45" s="14" t="s">
        <v>6</v>
      </c>
      <c r="L45" s="20" t="str">
        <f t="shared" si="0"/>
        <v>3-01-01</v>
      </c>
      <c r="M45" s="19"/>
      <c r="N45" s="19"/>
      <c r="O45" s="19"/>
      <c r="P45" s="19" t="s">
        <v>834</v>
      </c>
      <c r="Q45" s="14" t="s">
        <v>845</v>
      </c>
      <c r="R45" s="14" t="s">
        <v>4362</v>
      </c>
      <c r="S45" s="14">
        <v>25509358</v>
      </c>
      <c r="T45" s="14">
        <v>0</v>
      </c>
      <c r="U45" s="19" t="s">
        <v>3272</v>
      </c>
      <c r="V45" s="19"/>
    </row>
    <row r="46" spans="1:22" x14ac:dyDescent="0.25">
      <c r="A46" s="14" t="s">
        <v>1404</v>
      </c>
      <c r="B46" s="14" t="s">
        <v>3764</v>
      </c>
      <c r="C46" s="19" t="s">
        <v>274</v>
      </c>
      <c r="E46" s="19" t="s">
        <v>279</v>
      </c>
      <c r="F46" s="14" t="s">
        <v>1426</v>
      </c>
      <c r="G46" s="14" t="s">
        <v>2799</v>
      </c>
      <c r="H46" s="14" t="s">
        <v>10</v>
      </c>
      <c r="I46" s="14" t="s">
        <v>55</v>
      </c>
      <c r="J46" s="14" t="s">
        <v>6</v>
      </c>
      <c r="K46" s="14" t="s">
        <v>17</v>
      </c>
      <c r="L46" s="20" t="str">
        <f t="shared" si="0"/>
        <v>1-01-10</v>
      </c>
      <c r="M46" s="19"/>
      <c r="N46" s="19"/>
      <c r="O46" s="19"/>
      <c r="P46" s="19" t="s">
        <v>3772</v>
      </c>
      <c r="Q46" s="14" t="s">
        <v>3770</v>
      </c>
      <c r="R46" s="14" t="s">
        <v>2572</v>
      </c>
      <c r="S46" s="14">
        <v>22543651</v>
      </c>
      <c r="T46" s="14">
        <v>22543651</v>
      </c>
      <c r="U46" s="19" t="s">
        <v>3272</v>
      </c>
      <c r="V46" s="19"/>
    </row>
    <row r="47" spans="1:22" x14ac:dyDescent="0.25">
      <c r="A47" s="14" t="s">
        <v>1404</v>
      </c>
      <c r="B47" s="14" t="s">
        <v>2428</v>
      </c>
      <c r="C47" s="19" t="s">
        <v>724</v>
      </c>
      <c r="E47" s="19" t="s">
        <v>204</v>
      </c>
      <c r="F47" s="14" t="s">
        <v>1461</v>
      </c>
      <c r="G47" s="14" t="s">
        <v>82</v>
      </c>
      <c r="H47" s="14" t="s">
        <v>7</v>
      </c>
      <c r="I47" s="14" t="s">
        <v>57</v>
      </c>
      <c r="J47" s="14" t="s">
        <v>6</v>
      </c>
      <c r="K47" s="14" t="s">
        <v>17</v>
      </c>
      <c r="L47" s="20" t="str">
        <f t="shared" si="0"/>
        <v>2-01-10</v>
      </c>
      <c r="M47" s="19"/>
      <c r="N47" s="19"/>
      <c r="O47" s="19"/>
      <c r="P47" s="19" t="s">
        <v>60</v>
      </c>
      <c r="Q47" s="14" t="s">
        <v>3770</v>
      </c>
      <c r="R47" s="14" t="s">
        <v>1462</v>
      </c>
      <c r="S47" s="14">
        <v>24408200</v>
      </c>
      <c r="T47" s="14">
        <v>24411669</v>
      </c>
      <c r="U47" s="19" t="s">
        <v>3272</v>
      </c>
      <c r="V47" s="19"/>
    </row>
    <row r="48" spans="1:22" x14ac:dyDescent="0.25">
      <c r="A48" s="14" t="s">
        <v>1404</v>
      </c>
      <c r="B48" s="14" t="s">
        <v>1806</v>
      </c>
      <c r="C48" s="19" t="s">
        <v>280</v>
      </c>
      <c r="E48" s="19" t="s">
        <v>287</v>
      </c>
      <c r="F48" s="14" t="s">
        <v>1811</v>
      </c>
      <c r="G48" s="14" t="s">
        <v>81</v>
      </c>
      <c r="H48" s="14" t="s">
        <v>8</v>
      </c>
      <c r="I48" s="14" t="s">
        <v>57</v>
      </c>
      <c r="J48" s="14" t="s">
        <v>7</v>
      </c>
      <c r="K48" s="14" t="s">
        <v>16</v>
      </c>
      <c r="L48" s="20" t="str">
        <f t="shared" si="0"/>
        <v>2-02-09</v>
      </c>
      <c r="M48" s="19"/>
      <c r="N48" s="19"/>
      <c r="O48" s="19"/>
      <c r="P48" s="19" t="s">
        <v>3811</v>
      </c>
      <c r="Q48" s="14" t="s">
        <v>3770</v>
      </c>
      <c r="R48" s="14" t="s">
        <v>2574</v>
      </c>
      <c r="S48" s="14">
        <v>24456454</v>
      </c>
      <c r="T48" s="14">
        <v>24456454</v>
      </c>
      <c r="U48" s="19" t="s">
        <v>3272</v>
      </c>
      <c r="V48" s="19"/>
    </row>
    <row r="49" spans="1:22" x14ac:dyDescent="0.25">
      <c r="A49" s="14" t="s">
        <v>1404</v>
      </c>
      <c r="B49" s="14" t="s">
        <v>1845</v>
      </c>
      <c r="C49" s="19" t="s">
        <v>147</v>
      </c>
      <c r="E49" s="19" t="s">
        <v>1814</v>
      </c>
      <c r="F49" s="14" t="s">
        <v>1815</v>
      </c>
      <c r="G49" s="14" t="s">
        <v>81</v>
      </c>
      <c r="H49" s="14" t="s">
        <v>8</v>
      </c>
      <c r="I49" s="14" t="s">
        <v>57</v>
      </c>
      <c r="J49" s="14" t="s">
        <v>7</v>
      </c>
      <c r="K49" s="14" t="s">
        <v>16</v>
      </c>
      <c r="L49" s="20" t="str">
        <f t="shared" si="0"/>
        <v>2-02-09</v>
      </c>
      <c r="M49" s="19"/>
      <c r="N49" s="19"/>
      <c r="O49" s="19"/>
      <c r="P49" s="19" t="s">
        <v>267</v>
      </c>
      <c r="Q49" s="14" t="s">
        <v>845</v>
      </c>
      <c r="R49" s="14" t="s">
        <v>3309</v>
      </c>
      <c r="S49" s="14">
        <v>24473229</v>
      </c>
      <c r="T49" s="14">
        <v>24470730</v>
      </c>
      <c r="U49" s="19" t="s">
        <v>3272</v>
      </c>
      <c r="V49" s="19"/>
    </row>
    <row r="50" spans="1:22" x14ac:dyDescent="0.25">
      <c r="A50" s="14" t="s">
        <v>1404</v>
      </c>
      <c r="B50" s="14" t="s">
        <v>1793</v>
      </c>
      <c r="C50" s="19" t="s">
        <v>255</v>
      </c>
      <c r="E50" s="19" t="s">
        <v>289</v>
      </c>
      <c r="F50" s="14" t="s">
        <v>1816</v>
      </c>
      <c r="G50" s="14" t="s">
        <v>2801</v>
      </c>
      <c r="H50" s="14" t="s">
        <v>9</v>
      </c>
      <c r="I50" s="14" t="s">
        <v>55</v>
      </c>
      <c r="J50" s="14" t="s">
        <v>16</v>
      </c>
      <c r="K50" s="14" t="s">
        <v>9</v>
      </c>
      <c r="L50" s="20" t="str">
        <f t="shared" si="0"/>
        <v>1-09-04</v>
      </c>
      <c r="M50" s="19"/>
      <c r="N50" s="19"/>
      <c r="O50" s="19"/>
      <c r="P50" s="19" t="s">
        <v>2919</v>
      </c>
      <c r="Q50" s="14" t="s">
        <v>3770</v>
      </c>
      <c r="R50" s="14" t="s">
        <v>2575</v>
      </c>
      <c r="S50" s="14">
        <v>22826683</v>
      </c>
      <c r="T50" s="14">
        <v>22826683</v>
      </c>
      <c r="U50" s="19" t="s">
        <v>3272</v>
      </c>
      <c r="V50" s="19"/>
    </row>
    <row r="51" spans="1:22" x14ac:dyDescent="0.25">
      <c r="A51" s="14" t="s">
        <v>1404</v>
      </c>
      <c r="B51" s="14" t="s">
        <v>2255</v>
      </c>
      <c r="C51" s="19" t="s">
        <v>520</v>
      </c>
      <c r="E51" s="19" t="s">
        <v>290</v>
      </c>
      <c r="F51" s="14" t="s">
        <v>1817</v>
      </c>
      <c r="G51" s="14" t="s">
        <v>2805</v>
      </c>
      <c r="H51" s="14" t="s">
        <v>10</v>
      </c>
      <c r="I51" s="14" t="s">
        <v>55</v>
      </c>
      <c r="J51" s="14" t="s">
        <v>143</v>
      </c>
      <c r="K51" s="14" t="s">
        <v>6</v>
      </c>
      <c r="L51" s="20" t="str">
        <f t="shared" si="0"/>
        <v>1-14-01</v>
      </c>
      <c r="M51" s="19"/>
      <c r="N51" s="19"/>
      <c r="O51" s="19"/>
      <c r="P51" s="19" t="s">
        <v>2923</v>
      </c>
      <c r="Q51" s="14" t="s">
        <v>3770</v>
      </c>
      <c r="R51" s="14" t="s">
        <v>3310</v>
      </c>
      <c r="S51" s="14">
        <v>22407511</v>
      </c>
      <c r="T51" s="14">
        <v>22369796</v>
      </c>
      <c r="U51" s="19" t="s">
        <v>3272</v>
      </c>
      <c r="V51" s="19"/>
    </row>
    <row r="52" spans="1:22" x14ac:dyDescent="0.25">
      <c r="A52" s="14" t="s">
        <v>1404</v>
      </c>
      <c r="B52" s="14" t="s">
        <v>1885</v>
      </c>
      <c r="C52" s="19" t="s">
        <v>373</v>
      </c>
      <c r="E52" s="19" t="s">
        <v>1818</v>
      </c>
      <c r="F52" s="14" t="s">
        <v>1440</v>
      </c>
      <c r="G52" s="14" t="s">
        <v>2805</v>
      </c>
      <c r="H52" s="14" t="s">
        <v>10</v>
      </c>
      <c r="I52" s="14" t="s">
        <v>55</v>
      </c>
      <c r="J52" s="14" t="s">
        <v>143</v>
      </c>
      <c r="K52" s="14" t="s">
        <v>6</v>
      </c>
      <c r="L52" s="20" t="str">
        <f t="shared" si="0"/>
        <v>1-14-01</v>
      </c>
      <c r="M52" s="19"/>
      <c r="N52" s="19"/>
      <c r="O52" s="19"/>
      <c r="P52" s="19" t="s">
        <v>3884</v>
      </c>
      <c r="Q52" s="14" t="s">
        <v>3770</v>
      </c>
      <c r="R52" s="14" t="s">
        <v>4363</v>
      </c>
      <c r="S52" s="14">
        <v>25079874</v>
      </c>
      <c r="T52" s="14">
        <v>25079812</v>
      </c>
      <c r="U52" s="19" t="s">
        <v>3272</v>
      </c>
      <c r="V52" s="19"/>
    </row>
    <row r="53" spans="1:22" x14ac:dyDescent="0.25">
      <c r="A53" s="14" t="s">
        <v>1404</v>
      </c>
      <c r="B53" s="14" t="s">
        <v>1815</v>
      </c>
      <c r="C53" s="19" t="s">
        <v>1814</v>
      </c>
      <c r="E53" s="19" t="s">
        <v>293</v>
      </c>
      <c r="F53" s="14" t="s">
        <v>1472</v>
      </c>
      <c r="G53" s="14" t="s">
        <v>2805</v>
      </c>
      <c r="H53" s="14" t="s">
        <v>8</v>
      </c>
      <c r="I53" s="14" t="s">
        <v>55</v>
      </c>
      <c r="J53" s="14" t="s">
        <v>134</v>
      </c>
      <c r="K53" s="14" t="s">
        <v>6</v>
      </c>
      <c r="L53" s="20" t="str">
        <f t="shared" si="0"/>
        <v>1-15-01</v>
      </c>
      <c r="M53" s="19"/>
      <c r="N53" s="19"/>
      <c r="O53" s="19"/>
      <c r="P53" s="19" t="s">
        <v>3822</v>
      </c>
      <c r="Q53" s="14" t="s">
        <v>3770</v>
      </c>
      <c r="R53" s="14" t="s">
        <v>3823</v>
      </c>
      <c r="S53" s="14">
        <v>22341424</v>
      </c>
      <c r="T53" s="14">
        <v>22341424</v>
      </c>
      <c r="U53" s="19" t="s">
        <v>3272</v>
      </c>
      <c r="V53" s="19"/>
    </row>
    <row r="54" spans="1:22" x14ac:dyDescent="0.25">
      <c r="A54" s="14" t="s">
        <v>1404</v>
      </c>
      <c r="B54" s="14" t="s">
        <v>2187</v>
      </c>
      <c r="C54" s="19" t="s">
        <v>610</v>
      </c>
      <c r="E54" s="19" t="s">
        <v>304</v>
      </c>
      <c r="F54" s="14" t="s">
        <v>275</v>
      </c>
      <c r="G54" s="14" t="s">
        <v>85</v>
      </c>
      <c r="H54" s="14" t="s">
        <v>6</v>
      </c>
      <c r="I54" s="14" t="s">
        <v>86</v>
      </c>
      <c r="J54" s="14" t="s">
        <v>6</v>
      </c>
      <c r="K54" s="14" t="s">
        <v>6</v>
      </c>
      <c r="L54" s="20" t="str">
        <f t="shared" si="0"/>
        <v>7-01-01</v>
      </c>
      <c r="M54" s="19"/>
      <c r="N54" s="19"/>
      <c r="O54" s="19"/>
      <c r="P54" s="19" t="s">
        <v>3874</v>
      </c>
      <c r="Q54" s="14" t="s">
        <v>3770</v>
      </c>
      <c r="R54" s="14" t="s">
        <v>3311</v>
      </c>
      <c r="S54" s="14">
        <v>27984544</v>
      </c>
      <c r="T54" s="14">
        <v>27982622</v>
      </c>
      <c r="U54" s="19" t="s">
        <v>3272</v>
      </c>
      <c r="V54" s="19"/>
    </row>
    <row r="55" spans="1:22" x14ac:dyDescent="0.25">
      <c r="A55" s="14" t="s">
        <v>1404</v>
      </c>
      <c r="B55" s="14" t="s">
        <v>1888</v>
      </c>
      <c r="C55" s="19" t="s">
        <v>376</v>
      </c>
      <c r="E55" s="19" t="s">
        <v>308</v>
      </c>
      <c r="F55" s="14" t="s">
        <v>1834</v>
      </c>
      <c r="G55" s="14" t="s">
        <v>797</v>
      </c>
      <c r="H55" s="14" t="s">
        <v>6</v>
      </c>
      <c r="I55" s="14" t="s">
        <v>86</v>
      </c>
      <c r="J55" s="14" t="s">
        <v>7</v>
      </c>
      <c r="K55" s="14" t="s">
        <v>6</v>
      </c>
      <c r="L55" s="20" t="str">
        <f t="shared" si="0"/>
        <v>7-02-01</v>
      </c>
      <c r="M55" s="19"/>
      <c r="N55" s="19"/>
      <c r="O55" s="19"/>
      <c r="P55" s="19" t="s">
        <v>244</v>
      </c>
      <c r="Q55" s="14" t="s">
        <v>3770</v>
      </c>
      <c r="R55" s="14" t="s">
        <v>3312</v>
      </c>
      <c r="S55" s="14">
        <v>27100475</v>
      </c>
      <c r="T55" s="14">
        <v>27105646</v>
      </c>
      <c r="U55" s="19" t="s">
        <v>3272</v>
      </c>
      <c r="V55" s="19"/>
    </row>
    <row r="56" spans="1:22" x14ac:dyDescent="0.25">
      <c r="A56" s="14" t="s">
        <v>1404</v>
      </c>
      <c r="B56" s="14" t="s">
        <v>1974</v>
      </c>
      <c r="C56" s="19" t="s">
        <v>463</v>
      </c>
      <c r="E56" s="19" t="s">
        <v>311</v>
      </c>
      <c r="F56" s="14" t="s">
        <v>4223</v>
      </c>
      <c r="G56" s="14" t="s">
        <v>81</v>
      </c>
      <c r="H56" s="14" t="s">
        <v>12</v>
      </c>
      <c r="I56" s="14" t="s">
        <v>57</v>
      </c>
      <c r="J56" s="14" t="s">
        <v>13</v>
      </c>
      <c r="K56" s="14" t="s">
        <v>8</v>
      </c>
      <c r="L56" s="20" t="str">
        <f t="shared" si="0"/>
        <v>2-07-03</v>
      </c>
      <c r="M56" s="19"/>
      <c r="N56" s="19"/>
      <c r="O56" s="19"/>
      <c r="P56" s="19" t="s">
        <v>3905</v>
      </c>
      <c r="Q56" s="14" t="s">
        <v>3770</v>
      </c>
      <c r="R56" s="14" t="s">
        <v>1516</v>
      </c>
      <c r="S56" s="14">
        <v>40015939</v>
      </c>
      <c r="T56" s="14">
        <v>0</v>
      </c>
      <c r="U56" s="19" t="s">
        <v>3272</v>
      </c>
      <c r="V56" s="19"/>
    </row>
    <row r="57" spans="1:22" x14ac:dyDescent="0.25">
      <c r="A57" s="14" t="s">
        <v>1404</v>
      </c>
      <c r="B57" s="14" t="s">
        <v>4234</v>
      </c>
      <c r="C57" s="19" t="s">
        <v>471</v>
      </c>
      <c r="E57" s="19" t="s">
        <v>182</v>
      </c>
      <c r="F57" s="14" t="s">
        <v>1840</v>
      </c>
      <c r="G57" s="14" t="s">
        <v>2801</v>
      </c>
      <c r="H57" s="14" t="s">
        <v>6</v>
      </c>
      <c r="I57" s="14" t="s">
        <v>55</v>
      </c>
      <c r="J57" s="14" t="s">
        <v>6</v>
      </c>
      <c r="K57" s="14" t="s">
        <v>15</v>
      </c>
      <c r="L57" s="20" t="str">
        <f t="shared" si="0"/>
        <v>1-01-08</v>
      </c>
      <c r="M57" s="19"/>
      <c r="N57" s="19"/>
      <c r="O57" s="19"/>
      <c r="P57" s="19" t="s">
        <v>3785</v>
      </c>
      <c r="Q57" s="14" t="s">
        <v>3770</v>
      </c>
      <c r="R57" s="14" t="s">
        <v>2582</v>
      </c>
      <c r="S57" s="14">
        <v>22201324</v>
      </c>
      <c r="T57" s="14">
        <v>0</v>
      </c>
      <c r="U57" s="19" t="s">
        <v>3272</v>
      </c>
      <c r="V57" s="19"/>
    </row>
    <row r="58" spans="1:22" x14ac:dyDescent="0.25">
      <c r="A58" s="14" t="s">
        <v>1404</v>
      </c>
      <c r="B58" s="14" t="s">
        <v>2089</v>
      </c>
      <c r="C58" s="19" t="s">
        <v>544</v>
      </c>
      <c r="E58" s="19" t="s">
        <v>192</v>
      </c>
      <c r="F58" s="14" t="s">
        <v>505</v>
      </c>
      <c r="G58" s="14" t="s">
        <v>2805</v>
      </c>
      <c r="H58" s="14" t="s">
        <v>8</v>
      </c>
      <c r="I58" s="14" t="s">
        <v>55</v>
      </c>
      <c r="J58" s="14" t="s">
        <v>134</v>
      </c>
      <c r="K58" s="14" t="s">
        <v>6</v>
      </c>
      <c r="L58" s="20" t="str">
        <f t="shared" si="0"/>
        <v>1-15-01</v>
      </c>
      <c r="M58" s="19"/>
      <c r="N58" s="19"/>
      <c r="O58" s="19"/>
      <c r="P58" s="19" t="s">
        <v>3100</v>
      </c>
      <c r="Q58" s="14" t="s">
        <v>3770</v>
      </c>
      <c r="R58" s="14" t="s">
        <v>1454</v>
      </c>
      <c r="S58" s="14">
        <v>22532900</v>
      </c>
      <c r="T58" s="14">
        <v>22342123</v>
      </c>
      <c r="U58" s="19" t="s">
        <v>3272</v>
      </c>
      <c r="V58" s="19"/>
    </row>
    <row r="59" spans="1:22" x14ac:dyDescent="0.25">
      <c r="A59" s="14" t="s">
        <v>1404</v>
      </c>
      <c r="B59" s="14" t="s">
        <v>1834</v>
      </c>
      <c r="C59" s="19" t="s">
        <v>308</v>
      </c>
      <c r="E59" s="19" t="s">
        <v>1844</v>
      </c>
      <c r="F59" s="14" t="s">
        <v>1450</v>
      </c>
      <c r="G59" s="14" t="s">
        <v>2805</v>
      </c>
      <c r="H59" s="14" t="s">
        <v>8</v>
      </c>
      <c r="I59" s="14" t="s">
        <v>71</v>
      </c>
      <c r="J59" s="14" t="s">
        <v>8</v>
      </c>
      <c r="K59" s="14" t="s">
        <v>8</v>
      </c>
      <c r="L59" s="20" t="str">
        <f t="shared" si="0"/>
        <v>3-03-03</v>
      </c>
      <c r="M59" s="19"/>
      <c r="N59" s="19"/>
      <c r="O59" s="19"/>
      <c r="P59" s="19" t="s">
        <v>117</v>
      </c>
      <c r="Q59" s="14" t="s">
        <v>3770</v>
      </c>
      <c r="R59" s="14" t="s">
        <v>3897</v>
      </c>
      <c r="S59" s="14">
        <v>22794444</v>
      </c>
      <c r="T59" s="14">
        <v>0</v>
      </c>
      <c r="U59" s="19" t="s">
        <v>3272</v>
      </c>
      <c r="V59" s="19"/>
    </row>
    <row r="60" spans="1:22" x14ac:dyDescent="0.25">
      <c r="A60" s="14" t="s">
        <v>1404</v>
      </c>
      <c r="B60" s="14" t="s">
        <v>1811</v>
      </c>
      <c r="C60" s="19" t="s">
        <v>287</v>
      </c>
      <c r="E60" s="19" t="s">
        <v>147</v>
      </c>
      <c r="F60" s="14" t="s">
        <v>1845</v>
      </c>
      <c r="G60" s="14" t="s">
        <v>338</v>
      </c>
      <c r="H60" s="14" t="s">
        <v>7</v>
      </c>
      <c r="I60" s="14" t="s">
        <v>150</v>
      </c>
      <c r="J60" s="14" t="s">
        <v>6</v>
      </c>
      <c r="K60" s="14" t="s">
        <v>6</v>
      </c>
      <c r="L60" s="20" t="str">
        <f t="shared" si="0"/>
        <v>5-01-01</v>
      </c>
      <c r="M60" s="19"/>
      <c r="N60" s="19"/>
      <c r="O60" s="19"/>
      <c r="P60" s="19" t="s">
        <v>2955</v>
      </c>
      <c r="Q60" s="14" t="s">
        <v>845</v>
      </c>
      <c r="R60" s="14" t="s">
        <v>2584</v>
      </c>
      <c r="S60" s="14">
        <v>26662041</v>
      </c>
      <c r="T60" s="14">
        <v>0</v>
      </c>
      <c r="U60" s="19" t="s">
        <v>3272</v>
      </c>
      <c r="V60" s="19"/>
    </row>
    <row r="61" spans="1:22" x14ac:dyDescent="0.25">
      <c r="A61" s="14" t="s">
        <v>1404</v>
      </c>
      <c r="B61" s="14" t="s">
        <v>1665</v>
      </c>
      <c r="C61" s="19" t="s">
        <v>140</v>
      </c>
      <c r="E61" s="19" t="s">
        <v>1848</v>
      </c>
      <c r="F61" s="14" t="s">
        <v>4224</v>
      </c>
      <c r="G61" s="14" t="s">
        <v>82</v>
      </c>
      <c r="H61" s="14" t="s">
        <v>16</v>
      </c>
      <c r="I61" s="14" t="s">
        <v>57</v>
      </c>
      <c r="J61" s="14" t="s">
        <v>16</v>
      </c>
      <c r="K61" s="14" t="s">
        <v>6</v>
      </c>
      <c r="L61" s="20" t="str">
        <f t="shared" si="0"/>
        <v>2-09-01</v>
      </c>
      <c r="M61" s="19"/>
      <c r="N61" s="19"/>
      <c r="O61" s="19"/>
      <c r="P61" s="19" t="s">
        <v>3918</v>
      </c>
      <c r="Q61" s="14" t="s">
        <v>3770</v>
      </c>
      <c r="R61" s="14" t="s">
        <v>1510</v>
      </c>
      <c r="S61" s="14">
        <v>24289910</v>
      </c>
      <c r="T61" s="14">
        <v>24287436</v>
      </c>
      <c r="U61" s="19" t="s">
        <v>3272</v>
      </c>
      <c r="V61" s="19"/>
    </row>
    <row r="62" spans="1:22" x14ac:dyDescent="0.25">
      <c r="A62" s="14" t="s">
        <v>1404</v>
      </c>
      <c r="B62" s="14" t="s">
        <v>2058</v>
      </c>
      <c r="C62" s="19" t="s">
        <v>523</v>
      </c>
      <c r="E62" s="19" t="s">
        <v>317</v>
      </c>
      <c r="F62" s="14" t="s">
        <v>1509</v>
      </c>
      <c r="G62" s="14" t="s">
        <v>2799</v>
      </c>
      <c r="H62" s="14" t="s">
        <v>8</v>
      </c>
      <c r="I62" s="14" t="s">
        <v>55</v>
      </c>
      <c r="J62" s="14" t="s">
        <v>6</v>
      </c>
      <c r="K62" s="14" t="s">
        <v>21</v>
      </c>
      <c r="L62" s="20" t="str">
        <f t="shared" si="0"/>
        <v>1-01-11</v>
      </c>
      <c r="M62" s="19"/>
      <c r="N62" s="19"/>
      <c r="O62" s="19"/>
      <c r="P62" s="19" t="s">
        <v>3890</v>
      </c>
      <c r="Q62" s="14" t="s">
        <v>3770</v>
      </c>
      <c r="R62" s="14" t="s">
        <v>2585</v>
      </c>
      <c r="S62" s="14">
        <v>22272141</v>
      </c>
      <c r="T62" s="14">
        <v>22272141</v>
      </c>
      <c r="U62" s="19" t="s">
        <v>3272</v>
      </c>
      <c r="V62" s="19"/>
    </row>
    <row r="63" spans="1:22" x14ac:dyDescent="0.25">
      <c r="A63" s="14" t="s">
        <v>1404</v>
      </c>
      <c r="B63" s="14" t="s">
        <v>4236</v>
      </c>
      <c r="C63" s="19" t="s">
        <v>281</v>
      </c>
      <c r="E63" s="19" t="s">
        <v>318</v>
      </c>
      <c r="F63" s="14" t="s">
        <v>3277</v>
      </c>
      <c r="G63" s="14" t="s">
        <v>2801</v>
      </c>
      <c r="H63" s="14" t="s">
        <v>8</v>
      </c>
      <c r="I63" s="14" t="s">
        <v>55</v>
      </c>
      <c r="J63" s="14" t="s">
        <v>7</v>
      </c>
      <c r="K63" s="14" t="s">
        <v>8</v>
      </c>
      <c r="L63" s="20" t="str">
        <f t="shared" si="0"/>
        <v>1-02-03</v>
      </c>
      <c r="M63" s="19"/>
      <c r="N63" s="19"/>
      <c r="O63" s="19"/>
      <c r="P63" s="19" t="s">
        <v>3869</v>
      </c>
      <c r="Q63" s="14" t="s">
        <v>3770</v>
      </c>
      <c r="R63" s="14" t="s">
        <v>4364</v>
      </c>
      <c r="S63" s="14">
        <v>22152204</v>
      </c>
      <c r="T63" s="14">
        <v>0</v>
      </c>
      <c r="U63" s="19" t="s">
        <v>3272</v>
      </c>
      <c r="V63" s="19"/>
    </row>
    <row r="64" spans="1:22" x14ac:dyDescent="0.25">
      <c r="A64" s="14" t="s">
        <v>1404</v>
      </c>
      <c r="B64" s="14" t="s">
        <v>4241</v>
      </c>
      <c r="C64" s="19" t="s">
        <v>352</v>
      </c>
      <c r="E64" s="19" t="s">
        <v>319</v>
      </c>
      <c r="F64" s="14" t="s">
        <v>1849</v>
      </c>
      <c r="G64" s="14" t="s">
        <v>2805</v>
      </c>
      <c r="H64" s="14" t="s">
        <v>10</v>
      </c>
      <c r="I64" s="14" t="s">
        <v>55</v>
      </c>
      <c r="J64" s="14" t="s">
        <v>143</v>
      </c>
      <c r="K64" s="14" t="s">
        <v>6</v>
      </c>
      <c r="L64" s="20" t="str">
        <f t="shared" si="0"/>
        <v>1-14-01</v>
      </c>
      <c r="M64" s="19"/>
      <c r="N64" s="19"/>
      <c r="O64" s="19"/>
      <c r="P64" s="19" t="s">
        <v>3816</v>
      </c>
      <c r="Q64" s="14" t="s">
        <v>3770</v>
      </c>
      <c r="R64" s="14" t="s">
        <v>1444</v>
      </c>
      <c r="S64" s="14">
        <v>22406034</v>
      </c>
      <c r="T64" s="14">
        <v>22413691</v>
      </c>
      <c r="U64" s="19" t="s">
        <v>3272</v>
      </c>
      <c r="V64" s="19"/>
    </row>
    <row r="65" spans="1:22" x14ac:dyDescent="0.25">
      <c r="A65" s="14" t="s">
        <v>1404</v>
      </c>
      <c r="B65" s="14" t="s">
        <v>1434</v>
      </c>
      <c r="C65" s="19" t="s">
        <v>1437</v>
      </c>
      <c r="E65" s="19" t="s">
        <v>326</v>
      </c>
      <c r="F65" s="14" t="s">
        <v>1861</v>
      </c>
      <c r="G65" s="14" t="s">
        <v>82</v>
      </c>
      <c r="H65" s="14" t="s">
        <v>10</v>
      </c>
      <c r="I65" s="14" t="s">
        <v>57</v>
      </c>
      <c r="J65" s="14" t="s">
        <v>6</v>
      </c>
      <c r="K65" s="14" t="s">
        <v>9</v>
      </c>
      <c r="L65" s="20" t="str">
        <f t="shared" si="0"/>
        <v>2-01-04</v>
      </c>
      <c r="M65" s="19"/>
      <c r="N65" s="19"/>
      <c r="O65" s="19"/>
      <c r="P65" s="19" t="s">
        <v>3169</v>
      </c>
      <c r="Q65" s="14" t="s">
        <v>3770</v>
      </c>
      <c r="R65" s="14" t="s">
        <v>4365</v>
      </c>
      <c r="S65" s="14">
        <v>24428703</v>
      </c>
      <c r="T65" s="14">
        <v>0</v>
      </c>
      <c r="U65" s="19" t="s">
        <v>3272</v>
      </c>
      <c r="V65" s="19"/>
    </row>
    <row r="66" spans="1:22" x14ac:dyDescent="0.25">
      <c r="A66" s="14" t="s">
        <v>1404</v>
      </c>
      <c r="B66" s="14" t="s">
        <v>2090</v>
      </c>
      <c r="C66" s="19" t="s">
        <v>549</v>
      </c>
      <c r="E66" s="19" t="s">
        <v>327</v>
      </c>
      <c r="F66" s="14" t="s">
        <v>1552</v>
      </c>
      <c r="G66" s="14" t="s">
        <v>60</v>
      </c>
      <c r="H66" s="14" t="s">
        <v>7</v>
      </c>
      <c r="I66" s="14" t="s">
        <v>55</v>
      </c>
      <c r="J66" s="14" t="s">
        <v>8</v>
      </c>
      <c r="K66" s="14" t="s">
        <v>7</v>
      </c>
      <c r="L66" s="20" t="str">
        <f t="shared" si="0"/>
        <v>1-03-02</v>
      </c>
      <c r="M66" s="19"/>
      <c r="N66" s="19"/>
      <c r="O66" s="19"/>
      <c r="P66" s="19" t="s">
        <v>62</v>
      </c>
      <c r="Q66" s="14" t="s">
        <v>3770</v>
      </c>
      <c r="R66" s="14" t="s">
        <v>2590</v>
      </c>
      <c r="S66" s="14">
        <v>40361290</v>
      </c>
      <c r="T66" s="14">
        <v>0</v>
      </c>
      <c r="U66" s="19" t="s">
        <v>3272</v>
      </c>
      <c r="V66" s="19"/>
    </row>
    <row r="67" spans="1:22" x14ac:dyDescent="0.25">
      <c r="A67" s="14" t="s">
        <v>1404</v>
      </c>
      <c r="B67" s="14" t="s">
        <v>3281</v>
      </c>
      <c r="C67" s="19" t="s">
        <v>590</v>
      </c>
      <c r="E67" s="19" t="s">
        <v>331</v>
      </c>
      <c r="F67" s="14" t="s">
        <v>1866</v>
      </c>
      <c r="G67" s="14" t="s">
        <v>2801</v>
      </c>
      <c r="H67" s="14" t="s">
        <v>9</v>
      </c>
      <c r="I67" s="14" t="s">
        <v>137</v>
      </c>
      <c r="J67" s="14" t="s">
        <v>13</v>
      </c>
      <c r="K67" s="14" t="s">
        <v>6</v>
      </c>
      <c r="L67" s="20" t="str">
        <f t="shared" si="0"/>
        <v>4-07-01</v>
      </c>
      <c r="M67" s="19"/>
      <c r="N67" s="19"/>
      <c r="O67" s="19"/>
      <c r="P67" s="19" t="s">
        <v>154</v>
      </c>
      <c r="Q67" s="14" t="s">
        <v>3770</v>
      </c>
      <c r="R67" s="14" t="s">
        <v>3885</v>
      </c>
      <c r="S67" s="14">
        <v>22985755</v>
      </c>
      <c r="T67" s="14">
        <v>22937392</v>
      </c>
      <c r="U67" s="19" t="s">
        <v>3272</v>
      </c>
      <c r="V67" s="19"/>
    </row>
    <row r="68" spans="1:22" x14ac:dyDescent="0.25">
      <c r="A68" s="14" t="s">
        <v>1404</v>
      </c>
      <c r="B68" s="14" t="s">
        <v>1882</v>
      </c>
      <c r="C68" s="19" t="s">
        <v>369</v>
      </c>
      <c r="E68" s="19" t="s">
        <v>334</v>
      </c>
      <c r="F68" s="14" t="s">
        <v>1496</v>
      </c>
      <c r="G68" s="14" t="s">
        <v>2799</v>
      </c>
      <c r="H68" s="14" t="s">
        <v>8</v>
      </c>
      <c r="I68" s="14" t="s">
        <v>55</v>
      </c>
      <c r="J68" s="14" t="s">
        <v>89</v>
      </c>
      <c r="K68" s="14" t="s">
        <v>6</v>
      </c>
      <c r="L68" s="20" t="str">
        <f t="shared" si="0"/>
        <v>1-18-01</v>
      </c>
      <c r="M68" s="19"/>
      <c r="N68" s="19"/>
      <c r="O68" s="19"/>
      <c r="P68" s="19" t="s">
        <v>3858</v>
      </c>
      <c r="Q68" s="14" t="s">
        <v>3770</v>
      </c>
      <c r="R68" s="14" t="s">
        <v>4366</v>
      </c>
      <c r="S68" s="14">
        <v>22727097</v>
      </c>
      <c r="T68" s="14">
        <v>22726634</v>
      </c>
      <c r="U68" s="19" t="s">
        <v>3272</v>
      </c>
      <c r="V68" s="19"/>
    </row>
    <row r="69" spans="1:22" x14ac:dyDescent="0.25">
      <c r="A69" s="14" t="s">
        <v>1404</v>
      </c>
      <c r="B69" s="14" t="s">
        <v>3765</v>
      </c>
      <c r="C69" s="19" t="s">
        <v>3759</v>
      </c>
      <c r="E69" s="19" t="s">
        <v>336</v>
      </c>
      <c r="F69" s="14" t="s">
        <v>1868</v>
      </c>
      <c r="G69" s="14" t="s">
        <v>2801</v>
      </c>
      <c r="H69" s="14" t="s">
        <v>6</v>
      </c>
      <c r="I69" s="14" t="s">
        <v>55</v>
      </c>
      <c r="J69" s="14" t="s">
        <v>6</v>
      </c>
      <c r="K69" s="14" t="s">
        <v>7</v>
      </c>
      <c r="L69" s="20" t="str">
        <f t="shared" si="0"/>
        <v>1-01-02</v>
      </c>
      <c r="M69" s="19"/>
      <c r="N69" s="19"/>
      <c r="O69" s="19"/>
      <c r="P69" s="19" t="s">
        <v>3787</v>
      </c>
      <c r="Q69" s="14" t="s">
        <v>3770</v>
      </c>
      <c r="R69" s="14" t="s">
        <v>3313</v>
      </c>
      <c r="S69" s="14">
        <v>22582333</v>
      </c>
      <c r="T69" s="14">
        <v>22220873</v>
      </c>
      <c r="U69" s="19" t="s">
        <v>3272</v>
      </c>
      <c r="V69" s="19"/>
    </row>
    <row r="70" spans="1:22" x14ac:dyDescent="0.25">
      <c r="A70" s="14" t="s">
        <v>1404</v>
      </c>
      <c r="B70" s="14" t="s">
        <v>1849</v>
      </c>
      <c r="C70" s="19" t="s">
        <v>319</v>
      </c>
      <c r="E70" s="19" t="s">
        <v>337</v>
      </c>
      <c r="F70" s="14" t="s">
        <v>1484</v>
      </c>
      <c r="G70" s="14" t="s">
        <v>2805</v>
      </c>
      <c r="H70" s="14" t="s">
        <v>10</v>
      </c>
      <c r="I70" s="14" t="s">
        <v>55</v>
      </c>
      <c r="J70" s="14" t="s">
        <v>143</v>
      </c>
      <c r="K70" s="14" t="s">
        <v>6</v>
      </c>
      <c r="L70" s="20" t="str">
        <f t="shared" si="0"/>
        <v>1-14-01</v>
      </c>
      <c r="M70" s="19"/>
      <c r="N70" s="19"/>
      <c r="O70" s="19"/>
      <c r="P70" s="19" t="s">
        <v>111</v>
      </c>
      <c r="Q70" s="14" t="s">
        <v>3770</v>
      </c>
      <c r="R70" s="14" t="s">
        <v>3314</v>
      </c>
      <c r="S70" s="14">
        <v>22363886</v>
      </c>
      <c r="T70" s="14">
        <v>22977533</v>
      </c>
      <c r="U70" s="19" t="s">
        <v>3272</v>
      </c>
      <c r="V70" s="19"/>
    </row>
    <row r="71" spans="1:22" x14ac:dyDescent="0.25">
      <c r="A71" s="14" t="s">
        <v>1404</v>
      </c>
      <c r="B71" s="14" t="s">
        <v>2292</v>
      </c>
      <c r="C71" s="19" t="s">
        <v>335</v>
      </c>
      <c r="E71" s="19" t="s">
        <v>108</v>
      </c>
      <c r="F71" s="14" t="s">
        <v>1489</v>
      </c>
      <c r="G71" s="14" t="s">
        <v>439</v>
      </c>
      <c r="H71" s="14" t="s">
        <v>6</v>
      </c>
      <c r="I71" s="14" t="s">
        <v>55</v>
      </c>
      <c r="J71" s="14" t="s">
        <v>440</v>
      </c>
      <c r="K71" s="14" t="s">
        <v>6</v>
      </c>
      <c r="L71" s="20" t="str">
        <f t="shared" si="0"/>
        <v>1-19-01</v>
      </c>
      <c r="M71" s="19"/>
      <c r="N71" s="19"/>
      <c r="O71" s="19"/>
      <c r="P71" s="19" t="s">
        <v>3836</v>
      </c>
      <c r="Q71" s="14" t="s">
        <v>3770</v>
      </c>
      <c r="R71" s="14" t="s">
        <v>1495</v>
      </c>
      <c r="S71" s="14">
        <v>27710212</v>
      </c>
      <c r="T71" s="14">
        <v>27710212</v>
      </c>
      <c r="U71" s="19" t="s">
        <v>3272</v>
      </c>
      <c r="V71" s="19"/>
    </row>
    <row r="72" spans="1:22" x14ac:dyDescent="0.25">
      <c r="A72" s="14" t="s">
        <v>1404</v>
      </c>
      <c r="B72" s="14" t="s">
        <v>1817</v>
      </c>
      <c r="C72" s="19" t="s">
        <v>290</v>
      </c>
      <c r="E72" s="19" t="s">
        <v>369</v>
      </c>
      <c r="F72" s="14" t="s">
        <v>1882</v>
      </c>
      <c r="G72" s="14" t="s">
        <v>2805</v>
      </c>
      <c r="H72" s="14" t="s">
        <v>12</v>
      </c>
      <c r="I72" s="14" t="s">
        <v>55</v>
      </c>
      <c r="J72" s="14" t="s">
        <v>21</v>
      </c>
      <c r="K72" s="14" t="s">
        <v>6</v>
      </c>
      <c r="L72" s="20" t="str">
        <f t="shared" si="0"/>
        <v>1-11-01</v>
      </c>
      <c r="M72" s="19"/>
      <c r="N72" s="19"/>
      <c r="O72" s="19"/>
      <c r="P72" s="19" t="s">
        <v>244</v>
      </c>
      <c r="Q72" s="14" t="s">
        <v>3770</v>
      </c>
      <c r="R72" s="14" t="s">
        <v>4367</v>
      </c>
      <c r="S72" s="14">
        <v>22922049</v>
      </c>
      <c r="T72" s="14">
        <v>22299257</v>
      </c>
      <c r="U72" s="19" t="s">
        <v>3272</v>
      </c>
      <c r="V72" s="19"/>
    </row>
    <row r="73" spans="1:22" x14ac:dyDescent="0.25">
      <c r="A73" s="14" t="s">
        <v>1404</v>
      </c>
      <c r="B73" s="14" t="s">
        <v>1655</v>
      </c>
      <c r="C73" s="19" t="s">
        <v>132</v>
      </c>
      <c r="E73" s="19" t="s">
        <v>373</v>
      </c>
      <c r="F73" s="14" t="s">
        <v>1885</v>
      </c>
      <c r="G73" s="14" t="s">
        <v>142</v>
      </c>
      <c r="H73" s="14" t="s">
        <v>7</v>
      </c>
      <c r="I73" s="14" t="s">
        <v>57</v>
      </c>
      <c r="J73" s="14" t="s">
        <v>17</v>
      </c>
      <c r="K73" s="14" t="s">
        <v>7</v>
      </c>
      <c r="L73" s="20" t="str">
        <f t="shared" si="0"/>
        <v>2-10-02</v>
      </c>
      <c r="M73" s="19"/>
      <c r="N73" s="19"/>
      <c r="O73" s="19"/>
      <c r="P73" s="19" t="s">
        <v>3809</v>
      </c>
      <c r="Q73" s="14" t="s">
        <v>845</v>
      </c>
      <c r="R73" s="14" t="s">
        <v>2595</v>
      </c>
      <c r="S73" s="14">
        <v>24013122</v>
      </c>
      <c r="T73" s="14">
        <v>24755395</v>
      </c>
      <c r="U73" s="19" t="s">
        <v>3272</v>
      </c>
      <c r="V73" s="19"/>
    </row>
    <row r="74" spans="1:22" x14ac:dyDescent="0.25">
      <c r="A74" s="14" t="s">
        <v>1404</v>
      </c>
      <c r="B74" s="14" t="s">
        <v>1738</v>
      </c>
      <c r="C74" s="19" t="s">
        <v>224</v>
      </c>
      <c r="E74" s="19" t="s">
        <v>376</v>
      </c>
      <c r="F74" s="14" t="s">
        <v>1888</v>
      </c>
      <c r="G74" s="14" t="s">
        <v>2805</v>
      </c>
      <c r="H74" s="14" t="s">
        <v>8</v>
      </c>
      <c r="I74" s="14" t="s">
        <v>71</v>
      </c>
      <c r="J74" s="14" t="s">
        <v>8</v>
      </c>
      <c r="K74" s="14" t="s">
        <v>10</v>
      </c>
      <c r="L74" s="20" t="str">
        <f t="shared" si="0"/>
        <v>3-03-05</v>
      </c>
      <c r="M74" s="19"/>
      <c r="N74" s="19"/>
      <c r="O74" s="19"/>
      <c r="P74" s="19" t="s">
        <v>3810</v>
      </c>
      <c r="Q74" s="14" t="s">
        <v>3770</v>
      </c>
      <c r="R74" s="14" t="s">
        <v>4368</v>
      </c>
      <c r="S74" s="14">
        <v>22792626</v>
      </c>
      <c r="T74" s="14">
        <v>22794821</v>
      </c>
      <c r="U74" s="19" t="s">
        <v>3272</v>
      </c>
      <c r="V74" s="19"/>
    </row>
    <row r="75" spans="1:22" x14ac:dyDescent="0.25">
      <c r="A75" s="14" t="s">
        <v>1404</v>
      </c>
      <c r="B75" s="14" t="s">
        <v>1681</v>
      </c>
      <c r="C75" s="19" t="s">
        <v>170</v>
      </c>
      <c r="E75" s="19" t="s">
        <v>231</v>
      </c>
      <c r="F75" s="14" t="s">
        <v>4225</v>
      </c>
      <c r="G75" s="14" t="s">
        <v>82</v>
      </c>
      <c r="H75" s="14" t="s">
        <v>9</v>
      </c>
      <c r="I75" s="14" t="s">
        <v>57</v>
      </c>
      <c r="J75" s="14" t="s">
        <v>6</v>
      </c>
      <c r="K75" s="14" t="s">
        <v>15</v>
      </c>
      <c r="L75" s="20" t="str">
        <f t="shared" si="0"/>
        <v>2-01-08</v>
      </c>
      <c r="M75" s="19"/>
      <c r="N75" s="19"/>
      <c r="O75" s="19"/>
      <c r="P75" s="19" t="s">
        <v>111</v>
      </c>
      <c r="Q75" s="14" t="s">
        <v>3770</v>
      </c>
      <c r="R75" s="14" t="s">
        <v>3832</v>
      </c>
      <c r="S75" s="14">
        <v>22390282</v>
      </c>
      <c r="T75" s="14">
        <v>22930440</v>
      </c>
      <c r="U75" s="19" t="s">
        <v>3272</v>
      </c>
      <c r="V75" s="19"/>
    </row>
    <row r="76" spans="1:22" x14ac:dyDescent="0.25">
      <c r="A76" s="14" t="s">
        <v>1404</v>
      </c>
      <c r="B76" s="14" t="s">
        <v>1667</v>
      </c>
      <c r="C76" s="19" t="s">
        <v>113</v>
      </c>
      <c r="E76" s="19" t="s">
        <v>380</v>
      </c>
      <c r="F76" s="14" t="s">
        <v>1893</v>
      </c>
      <c r="G76" s="14" t="s">
        <v>138</v>
      </c>
      <c r="H76" s="14" t="s">
        <v>12</v>
      </c>
      <c r="I76" s="14" t="s">
        <v>137</v>
      </c>
      <c r="J76" s="14" t="s">
        <v>12</v>
      </c>
      <c r="K76" s="14" t="s">
        <v>6</v>
      </c>
      <c r="L76" s="20" t="str">
        <f t="shared" si="0"/>
        <v>4-06-01</v>
      </c>
      <c r="M76" s="19"/>
      <c r="N76" s="19"/>
      <c r="O76" s="19"/>
      <c r="P76" s="19" t="s">
        <v>3930</v>
      </c>
      <c r="Q76" s="14" t="s">
        <v>3770</v>
      </c>
      <c r="R76" s="14" t="s">
        <v>2599</v>
      </c>
      <c r="S76" s="14">
        <v>22682683</v>
      </c>
      <c r="T76" s="14">
        <v>22682683</v>
      </c>
      <c r="U76" s="19" t="s">
        <v>3272</v>
      </c>
      <c r="V76" s="19"/>
    </row>
    <row r="77" spans="1:22" x14ac:dyDescent="0.25">
      <c r="A77" s="14" t="s">
        <v>1404</v>
      </c>
      <c r="B77" s="14" t="s">
        <v>1781</v>
      </c>
      <c r="C77" s="19" t="s">
        <v>251</v>
      </c>
      <c r="E77" s="19" t="s">
        <v>382</v>
      </c>
      <c r="F77" s="14" t="s">
        <v>1497</v>
      </c>
      <c r="G77" s="14" t="s">
        <v>138</v>
      </c>
      <c r="H77" s="14" t="s">
        <v>12</v>
      </c>
      <c r="I77" s="14" t="s">
        <v>137</v>
      </c>
      <c r="J77" s="14" t="s">
        <v>16</v>
      </c>
      <c r="K77" s="14" t="s">
        <v>6</v>
      </c>
      <c r="L77" s="20" t="str">
        <f t="shared" si="0"/>
        <v>4-09-01</v>
      </c>
      <c r="M77" s="19"/>
      <c r="N77" s="19"/>
      <c r="O77" s="19"/>
      <c r="P77" s="19" t="s">
        <v>3846</v>
      </c>
      <c r="Q77" s="14" t="s">
        <v>3770</v>
      </c>
      <c r="R77" s="14" t="s">
        <v>1511</v>
      </c>
      <c r="S77" s="14">
        <v>22610717</v>
      </c>
      <c r="T77" s="14">
        <v>22635593</v>
      </c>
      <c r="U77" s="19" t="s">
        <v>3272</v>
      </c>
      <c r="V77" s="19"/>
    </row>
    <row r="78" spans="1:22" x14ac:dyDescent="0.25">
      <c r="A78" s="14" t="s">
        <v>1404</v>
      </c>
      <c r="B78" s="14" t="s">
        <v>1472</v>
      </c>
      <c r="C78" s="19" t="s">
        <v>293</v>
      </c>
      <c r="E78" s="19" t="s">
        <v>385</v>
      </c>
      <c r="F78" s="14" t="s">
        <v>1475</v>
      </c>
      <c r="G78" s="14" t="s">
        <v>138</v>
      </c>
      <c r="H78" s="14" t="s">
        <v>7</v>
      </c>
      <c r="I78" s="14" t="s">
        <v>137</v>
      </c>
      <c r="J78" s="14" t="s">
        <v>6</v>
      </c>
      <c r="K78" s="14" t="s">
        <v>7</v>
      </c>
      <c r="L78" s="20" t="str">
        <f t="shared" ref="L78:L141" si="2">CONCATENATE(I78,"-",J78,"-",K78)</f>
        <v>4-01-02</v>
      </c>
      <c r="M78" s="19"/>
      <c r="N78" s="19"/>
      <c r="O78" s="19"/>
      <c r="P78" s="19" t="s">
        <v>2949</v>
      </c>
      <c r="Q78" s="14" t="s">
        <v>3770</v>
      </c>
      <c r="R78" s="14" t="s">
        <v>1474</v>
      </c>
      <c r="S78" s="14">
        <v>22615368</v>
      </c>
      <c r="T78" s="14">
        <v>22604227</v>
      </c>
      <c r="U78" s="19" t="s">
        <v>3272</v>
      </c>
      <c r="V78" s="19"/>
    </row>
    <row r="79" spans="1:22" x14ac:dyDescent="0.25">
      <c r="A79" s="14" t="s">
        <v>1404</v>
      </c>
      <c r="B79" s="14" t="s">
        <v>4220</v>
      </c>
      <c r="C79" s="19" t="s">
        <v>145</v>
      </c>
      <c r="E79" s="19" t="s">
        <v>388</v>
      </c>
      <c r="F79" s="14" t="s">
        <v>1563</v>
      </c>
      <c r="G79" s="14" t="s">
        <v>2799</v>
      </c>
      <c r="H79" s="14" t="s">
        <v>6</v>
      </c>
      <c r="I79" s="14" t="s">
        <v>55</v>
      </c>
      <c r="J79" s="14" t="s">
        <v>6</v>
      </c>
      <c r="K79" s="14" t="s">
        <v>15</v>
      </c>
      <c r="L79" s="20" t="str">
        <f t="shared" si="2"/>
        <v>1-01-08</v>
      </c>
      <c r="M79" s="19"/>
      <c r="N79" s="19"/>
      <c r="O79" s="19"/>
      <c r="P79" s="19" t="s">
        <v>3896</v>
      </c>
      <c r="Q79" s="14" t="s">
        <v>3770</v>
      </c>
      <c r="R79" s="14" t="s">
        <v>1572</v>
      </c>
      <c r="S79" s="14">
        <v>22960384</v>
      </c>
      <c r="T79" s="14">
        <v>22960373</v>
      </c>
      <c r="U79" s="19" t="s">
        <v>3272</v>
      </c>
      <c r="V79" s="19"/>
    </row>
    <row r="80" spans="1:22" x14ac:dyDescent="0.25">
      <c r="A80" s="14" t="s">
        <v>1404</v>
      </c>
      <c r="B80" s="14" t="s">
        <v>3276</v>
      </c>
      <c r="C80" s="19" t="s">
        <v>133</v>
      </c>
      <c r="E80" s="19" t="s">
        <v>391</v>
      </c>
      <c r="F80" s="14" t="s">
        <v>1894</v>
      </c>
      <c r="G80" s="14" t="s">
        <v>152</v>
      </c>
      <c r="H80" s="14" t="s">
        <v>6</v>
      </c>
      <c r="I80" s="14" t="s">
        <v>71</v>
      </c>
      <c r="J80" s="14" t="s">
        <v>6</v>
      </c>
      <c r="K80" s="14" t="s">
        <v>6</v>
      </c>
      <c r="L80" s="20" t="str">
        <f t="shared" si="2"/>
        <v>3-01-01</v>
      </c>
      <c r="M80" s="19"/>
      <c r="N80" s="19"/>
      <c r="O80" s="19"/>
      <c r="P80" s="19" t="s">
        <v>3877</v>
      </c>
      <c r="Q80" s="14" t="s">
        <v>3770</v>
      </c>
      <c r="R80" s="14" t="s">
        <v>4369</v>
      </c>
      <c r="S80" s="14">
        <v>25527378</v>
      </c>
      <c r="T80" s="14">
        <v>25517626</v>
      </c>
      <c r="U80" s="19" t="s">
        <v>3272</v>
      </c>
      <c r="V80" s="19"/>
    </row>
    <row r="81" spans="1:22" x14ac:dyDescent="0.25">
      <c r="A81" s="14" t="s">
        <v>1404</v>
      </c>
      <c r="B81" s="14" t="s">
        <v>1657</v>
      </c>
      <c r="C81" s="19" t="s">
        <v>135</v>
      </c>
      <c r="E81" s="19" t="s">
        <v>392</v>
      </c>
      <c r="F81" s="14" t="s">
        <v>1414</v>
      </c>
      <c r="G81" s="14" t="s">
        <v>85</v>
      </c>
      <c r="H81" s="14" t="s">
        <v>6</v>
      </c>
      <c r="I81" s="14" t="s">
        <v>86</v>
      </c>
      <c r="J81" s="14" t="s">
        <v>6</v>
      </c>
      <c r="K81" s="14" t="s">
        <v>6</v>
      </c>
      <c r="L81" s="20" t="str">
        <f t="shared" si="2"/>
        <v>7-01-01</v>
      </c>
      <c r="M81" s="19"/>
      <c r="N81" s="19"/>
      <c r="O81" s="19"/>
      <c r="P81" s="19" t="s">
        <v>3773</v>
      </c>
      <c r="Q81" s="14" t="s">
        <v>3770</v>
      </c>
      <c r="R81" s="14" t="s">
        <v>4370</v>
      </c>
      <c r="S81" s="14">
        <v>27983804</v>
      </c>
      <c r="T81" s="14">
        <v>27583786</v>
      </c>
      <c r="U81" s="19" t="s">
        <v>3272</v>
      </c>
      <c r="V81" s="19"/>
    </row>
    <row r="82" spans="1:22" x14ac:dyDescent="0.25">
      <c r="A82" s="14" t="s">
        <v>1404</v>
      </c>
      <c r="B82" s="14" t="s">
        <v>2460</v>
      </c>
      <c r="C82" s="19" t="s">
        <v>746</v>
      </c>
      <c r="E82" s="19" t="s">
        <v>399</v>
      </c>
      <c r="F82" s="14" t="s">
        <v>168</v>
      </c>
      <c r="G82" s="14" t="s">
        <v>809</v>
      </c>
      <c r="H82" s="14" t="s">
        <v>7</v>
      </c>
      <c r="I82" s="14" t="s">
        <v>71</v>
      </c>
      <c r="J82" s="14" t="s">
        <v>10</v>
      </c>
      <c r="K82" s="14" t="s">
        <v>6</v>
      </c>
      <c r="L82" s="20" t="str">
        <f t="shared" si="2"/>
        <v>3-05-01</v>
      </c>
      <c r="M82" s="19"/>
      <c r="N82" s="19"/>
      <c r="O82" s="19"/>
      <c r="P82" s="19" t="s">
        <v>3864</v>
      </c>
      <c r="Q82" s="14" t="s">
        <v>3770</v>
      </c>
      <c r="R82" s="14" t="s">
        <v>3315</v>
      </c>
      <c r="S82" s="14">
        <v>25569962</v>
      </c>
      <c r="T82" s="14">
        <v>0</v>
      </c>
      <c r="U82" s="19" t="s">
        <v>3272</v>
      </c>
      <c r="V82" s="19"/>
    </row>
    <row r="83" spans="1:22" x14ac:dyDescent="0.25">
      <c r="A83" s="14" t="s">
        <v>1404</v>
      </c>
      <c r="B83" s="14" t="s">
        <v>2043</v>
      </c>
      <c r="C83" s="19" t="s">
        <v>513</v>
      </c>
      <c r="E83" s="19" t="s">
        <v>403</v>
      </c>
      <c r="F83" s="14" t="s">
        <v>1455</v>
      </c>
      <c r="G83" s="14" t="s">
        <v>797</v>
      </c>
      <c r="H83" s="14" t="s">
        <v>6</v>
      </c>
      <c r="I83" s="14" t="s">
        <v>86</v>
      </c>
      <c r="J83" s="14" t="s">
        <v>7</v>
      </c>
      <c r="K83" s="14" t="s">
        <v>6</v>
      </c>
      <c r="L83" s="20" t="str">
        <f t="shared" si="2"/>
        <v>7-02-01</v>
      </c>
      <c r="M83" s="19"/>
      <c r="N83" s="19"/>
      <c r="O83" s="19"/>
      <c r="P83" s="19" t="s">
        <v>3852</v>
      </c>
      <c r="Q83" s="14" t="s">
        <v>3770</v>
      </c>
      <c r="R83" s="14" t="s">
        <v>1456</v>
      </c>
      <c r="S83" s="14">
        <v>27104827</v>
      </c>
      <c r="T83" s="14">
        <v>27103043</v>
      </c>
      <c r="U83" s="19" t="s">
        <v>3272</v>
      </c>
      <c r="V83" s="19"/>
    </row>
    <row r="84" spans="1:22" x14ac:dyDescent="0.25">
      <c r="A84" s="14" t="s">
        <v>1404</v>
      </c>
      <c r="B84" s="14" t="s">
        <v>1987</v>
      </c>
      <c r="C84" s="19" t="s">
        <v>356</v>
      </c>
      <c r="E84" s="19" t="s">
        <v>409</v>
      </c>
      <c r="F84" s="14" t="s">
        <v>530</v>
      </c>
      <c r="G84" s="14" t="s">
        <v>82</v>
      </c>
      <c r="H84" s="14" t="s">
        <v>8</v>
      </c>
      <c r="I84" s="14" t="s">
        <v>57</v>
      </c>
      <c r="J84" s="14" t="s">
        <v>6</v>
      </c>
      <c r="K84" s="14" t="s">
        <v>7</v>
      </c>
      <c r="L84" s="20" t="str">
        <f t="shared" si="2"/>
        <v>2-01-02</v>
      </c>
      <c r="M84" s="19"/>
      <c r="N84" s="19"/>
      <c r="O84" s="19"/>
      <c r="P84" s="19" t="s">
        <v>3913</v>
      </c>
      <c r="Q84" s="14" t="s">
        <v>3770</v>
      </c>
      <c r="R84" s="14" t="s">
        <v>3316</v>
      </c>
      <c r="S84" s="14">
        <v>24416880</v>
      </c>
      <c r="T84" s="14">
        <v>0</v>
      </c>
      <c r="U84" s="19" t="s">
        <v>3272</v>
      </c>
      <c r="V84" s="19"/>
    </row>
    <row r="85" spans="1:22" x14ac:dyDescent="0.25">
      <c r="A85" s="14" t="s">
        <v>1404</v>
      </c>
      <c r="B85" s="14" t="s">
        <v>2468</v>
      </c>
      <c r="C85" s="19" t="s">
        <v>654</v>
      </c>
      <c r="E85" s="19" t="s">
        <v>410</v>
      </c>
      <c r="F85" s="14" t="s">
        <v>1911</v>
      </c>
      <c r="G85" s="14" t="s">
        <v>82</v>
      </c>
      <c r="H85" s="14" t="s">
        <v>6</v>
      </c>
      <c r="I85" s="14" t="s">
        <v>57</v>
      </c>
      <c r="J85" s="14" t="s">
        <v>6</v>
      </c>
      <c r="K85" s="14" t="s">
        <v>6</v>
      </c>
      <c r="L85" s="20" t="str">
        <f t="shared" si="2"/>
        <v>2-01-01</v>
      </c>
      <c r="M85" s="19"/>
      <c r="N85" s="19"/>
      <c r="O85" s="19"/>
      <c r="P85" s="19" t="s">
        <v>2930</v>
      </c>
      <c r="Q85" s="14" t="s">
        <v>3770</v>
      </c>
      <c r="R85" s="14" t="s">
        <v>4371</v>
      </c>
      <c r="S85" s="14">
        <v>24417541</v>
      </c>
      <c r="T85" s="14">
        <v>24423963</v>
      </c>
      <c r="U85" s="19" t="s">
        <v>3272</v>
      </c>
      <c r="V85" s="19"/>
    </row>
    <row r="86" spans="1:22" x14ac:dyDescent="0.25">
      <c r="A86" s="14" t="s">
        <v>1404</v>
      </c>
      <c r="B86" s="14" t="s">
        <v>1861</v>
      </c>
      <c r="C86" s="19" t="s">
        <v>326</v>
      </c>
      <c r="E86" s="19" t="s">
        <v>166</v>
      </c>
      <c r="F86" s="14" t="s">
        <v>1493</v>
      </c>
      <c r="G86" s="14" t="s">
        <v>138</v>
      </c>
      <c r="H86" s="14" t="s">
        <v>10</v>
      </c>
      <c r="I86" s="14" t="s">
        <v>137</v>
      </c>
      <c r="J86" s="14" t="s">
        <v>8</v>
      </c>
      <c r="K86" s="14" t="s">
        <v>12</v>
      </c>
      <c r="L86" s="20" t="str">
        <f t="shared" si="2"/>
        <v>4-03-06</v>
      </c>
      <c r="M86" s="19"/>
      <c r="N86" s="19"/>
      <c r="O86" s="19"/>
      <c r="P86" s="19" t="s">
        <v>453</v>
      </c>
      <c r="Q86" s="14" t="s">
        <v>3770</v>
      </c>
      <c r="R86" s="14" t="s">
        <v>4372</v>
      </c>
      <c r="S86" s="14">
        <v>22440084</v>
      </c>
      <c r="T86" s="14">
        <v>22440084</v>
      </c>
      <c r="U86" s="19" t="s">
        <v>3272</v>
      </c>
      <c r="V86" s="19"/>
    </row>
    <row r="87" spans="1:22" x14ac:dyDescent="0.25">
      <c r="A87" s="14" t="s">
        <v>1404</v>
      </c>
      <c r="B87" s="14" t="s">
        <v>1938</v>
      </c>
      <c r="C87" s="19" t="s">
        <v>434</v>
      </c>
      <c r="E87" s="19" t="s">
        <v>419</v>
      </c>
      <c r="F87" s="14" t="s">
        <v>1427</v>
      </c>
      <c r="G87" s="14" t="s">
        <v>2801</v>
      </c>
      <c r="H87" s="14" t="s">
        <v>7</v>
      </c>
      <c r="I87" s="14" t="s">
        <v>55</v>
      </c>
      <c r="J87" s="14" t="s">
        <v>6</v>
      </c>
      <c r="K87" s="14" t="s">
        <v>16</v>
      </c>
      <c r="L87" s="20" t="str">
        <f t="shared" si="2"/>
        <v>1-01-09</v>
      </c>
      <c r="M87" s="19"/>
      <c r="N87" s="19"/>
      <c r="O87" s="19"/>
      <c r="P87" s="19" t="s">
        <v>3788</v>
      </c>
      <c r="Q87" s="14" t="s">
        <v>3770</v>
      </c>
      <c r="R87" s="14" t="s">
        <v>3317</v>
      </c>
      <c r="S87" s="14">
        <v>22901174</v>
      </c>
      <c r="T87" s="14">
        <v>22327835</v>
      </c>
      <c r="U87" s="19" t="s">
        <v>3272</v>
      </c>
      <c r="V87" s="19"/>
    </row>
    <row r="88" spans="1:22" x14ac:dyDescent="0.25">
      <c r="A88" s="14" t="s">
        <v>1404</v>
      </c>
      <c r="B88" s="14" t="s">
        <v>1473</v>
      </c>
      <c r="C88" s="19" t="s">
        <v>124</v>
      </c>
      <c r="E88" s="19" t="s">
        <v>1929</v>
      </c>
      <c r="F88" s="14" t="s">
        <v>1553</v>
      </c>
      <c r="G88" s="14" t="s">
        <v>2805</v>
      </c>
      <c r="H88" s="14" t="s">
        <v>6</v>
      </c>
      <c r="I88" s="14" t="s">
        <v>55</v>
      </c>
      <c r="J88" s="14" t="s">
        <v>15</v>
      </c>
      <c r="K88" s="14" t="s">
        <v>6</v>
      </c>
      <c r="L88" s="20" t="str">
        <f t="shared" si="2"/>
        <v>1-08-01</v>
      </c>
      <c r="M88" s="19"/>
      <c r="N88" s="19"/>
      <c r="O88" s="19"/>
      <c r="P88" s="19" t="s">
        <v>3792</v>
      </c>
      <c r="Q88" s="14" t="s">
        <v>3770</v>
      </c>
      <c r="R88" s="14" t="s">
        <v>2611</v>
      </c>
      <c r="S88" s="14">
        <v>22253237</v>
      </c>
      <c r="T88" s="14">
        <v>22534260</v>
      </c>
      <c r="U88" s="19" t="s">
        <v>3272</v>
      </c>
      <c r="V88" s="19"/>
    </row>
    <row r="89" spans="1:22" x14ac:dyDescent="0.25">
      <c r="A89" s="14" t="s">
        <v>1404</v>
      </c>
      <c r="B89" s="14" t="s">
        <v>1476</v>
      </c>
      <c r="C89" s="19" t="s">
        <v>1433</v>
      </c>
      <c r="E89" s="19" t="s">
        <v>421</v>
      </c>
      <c r="F89" s="14" t="s">
        <v>1449</v>
      </c>
      <c r="G89" s="14" t="s">
        <v>2805</v>
      </c>
      <c r="H89" s="14" t="s">
        <v>8</v>
      </c>
      <c r="I89" s="14" t="s">
        <v>55</v>
      </c>
      <c r="J89" s="14" t="s">
        <v>134</v>
      </c>
      <c r="K89" s="14" t="s">
        <v>7</v>
      </c>
      <c r="L89" s="20" t="str">
        <f t="shared" si="2"/>
        <v>1-15-02</v>
      </c>
      <c r="M89" s="19"/>
      <c r="N89" s="19"/>
      <c r="O89" s="19"/>
      <c r="P89" s="19" t="s">
        <v>3794</v>
      </c>
      <c r="Q89" s="14" t="s">
        <v>3770</v>
      </c>
      <c r="R89" s="14" t="s">
        <v>3795</v>
      </c>
      <c r="S89" s="14">
        <v>22245080</v>
      </c>
      <c r="T89" s="14">
        <v>22346329</v>
      </c>
      <c r="U89" s="19" t="s">
        <v>3272</v>
      </c>
      <c r="V89" s="19"/>
    </row>
    <row r="90" spans="1:22" x14ac:dyDescent="0.25">
      <c r="A90" s="14" t="s">
        <v>1404</v>
      </c>
      <c r="B90" s="14" t="s">
        <v>1477</v>
      </c>
      <c r="C90" s="19" t="s">
        <v>1490</v>
      </c>
      <c r="E90" s="19" t="s">
        <v>423</v>
      </c>
      <c r="F90" s="14" t="s">
        <v>1930</v>
      </c>
      <c r="G90" s="14" t="s">
        <v>152</v>
      </c>
      <c r="H90" s="14" t="s">
        <v>6</v>
      </c>
      <c r="I90" s="14" t="s">
        <v>71</v>
      </c>
      <c r="J90" s="14" t="s">
        <v>6</v>
      </c>
      <c r="K90" s="14" t="s">
        <v>7</v>
      </c>
      <c r="L90" s="20" t="str">
        <f t="shared" si="2"/>
        <v>3-01-02</v>
      </c>
      <c r="M90" s="19"/>
      <c r="N90" s="19"/>
      <c r="O90" s="19"/>
      <c r="P90" s="19" t="s">
        <v>2942</v>
      </c>
      <c r="Q90" s="14" t="s">
        <v>3770</v>
      </c>
      <c r="R90" s="14" t="s">
        <v>2612</v>
      </c>
      <c r="S90" s="14">
        <v>25944540</v>
      </c>
      <c r="T90" s="14">
        <v>25924540</v>
      </c>
      <c r="U90" s="19" t="s">
        <v>3272</v>
      </c>
      <c r="V90" s="19"/>
    </row>
    <row r="91" spans="1:22" x14ac:dyDescent="0.25">
      <c r="A91" s="14" t="s">
        <v>1404</v>
      </c>
      <c r="B91" s="14" t="s">
        <v>1478</v>
      </c>
      <c r="C91" s="19" t="s">
        <v>759</v>
      </c>
      <c r="E91" s="19" t="s">
        <v>427</v>
      </c>
      <c r="F91" s="14" t="s">
        <v>1554</v>
      </c>
      <c r="G91" s="14" t="s">
        <v>82</v>
      </c>
      <c r="H91" s="14" t="s">
        <v>12</v>
      </c>
      <c r="I91" s="14" t="s">
        <v>57</v>
      </c>
      <c r="J91" s="14" t="s">
        <v>8</v>
      </c>
      <c r="K91" s="14" t="s">
        <v>6</v>
      </c>
      <c r="L91" s="20" t="str">
        <f t="shared" si="2"/>
        <v>2-03-01</v>
      </c>
      <c r="M91" s="19"/>
      <c r="N91" s="19"/>
      <c r="O91" s="19"/>
      <c r="P91" s="19" t="s">
        <v>3148</v>
      </c>
      <c r="Q91" s="14" t="s">
        <v>3770</v>
      </c>
      <c r="R91" s="14" t="s">
        <v>1566</v>
      </c>
      <c r="S91" s="14">
        <v>24941533</v>
      </c>
      <c r="T91" s="14">
        <v>24946663</v>
      </c>
      <c r="U91" s="19" t="s">
        <v>3272</v>
      </c>
      <c r="V91" s="19"/>
    </row>
    <row r="92" spans="1:22" x14ac:dyDescent="0.25">
      <c r="A92" s="14" t="s">
        <v>1404</v>
      </c>
      <c r="B92" s="14" t="s">
        <v>1480</v>
      </c>
      <c r="C92" s="19" t="s">
        <v>374</v>
      </c>
      <c r="E92" s="19" t="s">
        <v>431</v>
      </c>
      <c r="F92" s="14" t="s">
        <v>1937</v>
      </c>
      <c r="G92" s="14" t="s">
        <v>2799</v>
      </c>
      <c r="H92" s="14" t="s">
        <v>8</v>
      </c>
      <c r="I92" s="14" t="s">
        <v>55</v>
      </c>
      <c r="J92" s="14" t="s">
        <v>89</v>
      </c>
      <c r="K92" s="14" t="s">
        <v>8</v>
      </c>
      <c r="L92" s="20" t="str">
        <f t="shared" si="2"/>
        <v>1-18-03</v>
      </c>
      <c r="M92" s="19"/>
      <c r="N92" s="19"/>
      <c r="O92" s="19"/>
      <c r="P92" s="19" t="s">
        <v>3902</v>
      </c>
      <c r="Q92" s="14" t="s">
        <v>3770</v>
      </c>
      <c r="R92" s="14" t="s">
        <v>2615</v>
      </c>
      <c r="S92" s="14">
        <v>22726564</v>
      </c>
      <c r="T92" s="14">
        <v>0</v>
      </c>
      <c r="U92" s="19" t="s">
        <v>3272</v>
      </c>
      <c r="V92" s="19"/>
    </row>
    <row r="93" spans="1:22" x14ac:dyDescent="0.25">
      <c r="A93" s="14" t="s">
        <v>1404</v>
      </c>
      <c r="B93" s="14" t="s">
        <v>1482</v>
      </c>
      <c r="C93" s="19" t="s">
        <v>629</v>
      </c>
      <c r="E93" s="19" t="s">
        <v>432</v>
      </c>
      <c r="F93" s="14" t="s">
        <v>4226</v>
      </c>
      <c r="G93" s="14" t="s">
        <v>2799</v>
      </c>
      <c r="H93" s="14" t="s">
        <v>10</v>
      </c>
      <c r="I93" s="14" t="s">
        <v>55</v>
      </c>
      <c r="J93" s="14" t="s">
        <v>6</v>
      </c>
      <c r="K93" s="14" t="s">
        <v>17</v>
      </c>
      <c r="L93" s="20" t="str">
        <f t="shared" si="2"/>
        <v>1-01-10</v>
      </c>
      <c r="M93" s="19"/>
      <c r="N93" s="19"/>
      <c r="O93" s="19"/>
      <c r="P93" s="19" t="s">
        <v>2908</v>
      </c>
      <c r="Q93" s="14" t="s">
        <v>3770</v>
      </c>
      <c r="R93" s="14" t="s">
        <v>4373</v>
      </c>
      <c r="S93" s="14">
        <v>40019261</v>
      </c>
      <c r="T93" s="14">
        <v>22140674</v>
      </c>
      <c r="U93" s="19" t="s">
        <v>3272</v>
      </c>
      <c r="V93" s="19"/>
    </row>
    <row r="94" spans="1:22" x14ac:dyDescent="0.25">
      <c r="A94" s="14" t="s">
        <v>1404</v>
      </c>
      <c r="B94" s="14" t="s">
        <v>2500</v>
      </c>
      <c r="C94" s="19" t="s">
        <v>361</v>
      </c>
      <c r="E94" s="19" t="s">
        <v>433</v>
      </c>
      <c r="F94" s="14" t="s">
        <v>3278</v>
      </c>
      <c r="G94" s="14" t="s">
        <v>138</v>
      </c>
      <c r="H94" s="14" t="s">
        <v>13</v>
      </c>
      <c r="I94" s="14" t="s">
        <v>137</v>
      </c>
      <c r="J94" s="14" t="s">
        <v>13</v>
      </c>
      <c r="K94" s="14" t="s">
        <v>7</v>
      </c>
      <c r="L94" s="20" t="str">
        <f t="shared" si="2"/>
        <v>4-07-02</v>
      </c>
      <c r="M94" s="19"/>
      <c r="N94" s="19"/>
      <c r="O94" s="19"/>
      <c r="P94" s="19" t="s">
        <v>3803</v>
      </c>
      <c r="Q94" s="14" t="s">
        <v>3770</v>
      </c>
      <c r="R94" s="14" t="s">
        <v>1492</v>
      </c>
      <c r="S94" s="14">
        <v>22396293</v>
      </c>
      <c r="T94" s="14">
        <v>22390457</v>
      </c>
      <c r="U94" s="19" t="s">
        <v>3272</v>
      </c>
      <c r="V94" s="19"/>
    </row>
    <row r="95" spans="1:22" x14ac:dyDescent="0.25">
      <c r="A95" s="14" t="s">
        <v>1404</v>
      </c>
      <c r="B95" s="14" t="s">
        <v>3275</v>
      </c>
      <c r="C95" s="19" t="s">
        <v>92</v>
      </c>
      <c r="E95" s="19" t="s">
        <v>434</v>
      </c>
      <c r="F95" s="14" t="s">
        <v>1938</v>
      </c>
      <c r="G95" s="14" t="s">
        <v>2805</v>
      </c>
      <c r="H95" s="14" t="s">
        <v>8</v>
      </c>
      <c r="I95" s="14" t="s">
        <v>71</v>
      </c>
      <c r="J95" s="14" t="s">
        <v>8</v>
      </c>
      <c r="K95" s="14" t="s">
        <v>10</v>
      </c>
      <c r="L95" s="20" t="str">
        <f t="shared" si="2"/>
        <v>3-03-05</v>
      </c>
      <c r="M95" s="19"/>
      <c r="N95" s="19"/>
      <c r="O95" s="19"/>
      <c r="P95" s="19" t="s">
        <v>3810</v>
      </c>
      <c r="Q95" s="14" t="s">
        <v>3770</v>
      </c>
      <c r="R95" s="14" t="s">
        <v>3827</v>
      </c>
      <c r="S95" s="14">
        <v>22782537</v>
      </c>
      <c r="T95" s="14">
        <v>22782536</v>
      </c>
      <c r="U95" s="19" t="s">
        <v>3272</v>
      </c>
      <c r="V95" s="19"/>
    </row>
    <row r="96" spans="1:22" x14ac:dyDescent="0.25">
      <c r="A96" s="14" t="s">
        <v>1404</v>
      </c>
      <c r="B96" s="14" t="s">
        <v>1483</v>
      </c>
      <c r="C96" s="19" t="s">
        <v>2254</v>
      </c>
      <c r="E96" s="19" t="s">
        <v>441</v>
      </c>
      <c r="F96" s="14" t="s">
        <v>1421</v>
      </c>
      <c r="G96" s="14" t="s">
        <v>85</v>
      </c>
      <c r="H96" s="14" t="s">
        <v>10</v>
      </c>
      <c r="I96" s="14" t="s">
        <v>86</v>
      </c>
      <c r="J96" s="14" t="s">
        <v>8</v>
      </c>
      <c r="K96" s="14" t="s">
        <v>6</v>
      </c>
      <c r="L96" s="20" t="str">
        <f t="shared" si="2"/>
        <v>7-03-01</v>
      </c>
      <c r="M96" s="19"/>
      <c r="N96" s="19"/>
      <c r="O96" s="19"/>
      <c r="P96" s="19" t="s">
        <v>3782</v>
      </c>
      <c r="Q96" s="14" t="s">
        <v>3770</v>
      </c>
      <c r="R96" s="14" t="s">
        <v>2618</v>
      </c>
      <c r="S96" s="14">
        <v>27682847</v>
      </c>
      <c r="T96" s="14">
        <v>0</v>
      </c>
      <c r="U96" s="19" t="s">
        <v>3272</v>
      </c>
      <c r="V96" s="19"/>
    </row>
    <row r="97" spans="1:22" x14ac:dyDescent="0.25">
      <c r="A97" s="14" t="s">
        <v>1404</v>
      </c>
      <c r="B97" s="14" t="s">
        <v>4240</v>
      </c>
      <c r="C97" s="19" t="s">
        <v>737</v>
      </c>
      <c r="E97" s="19" t="s">
        <v>446</v>
      </c>
      <c r="F97" s="14" t="s">
        <v>1949</v>
      </c>
      <c r="G97" s="14" t="s">
        <v>104</v>
      </c>
      <c r="H97" s="14" t="s">
        <v>13</v>
      </c>
      <c r="I97" s="14" t="s">
        <v>103</v>
      </c>
      <c r="J97" s="14" t="s">
        <v>7</v>
      </c>
      <c r="K97" s="14" t="s">
        <v>8</v>
      </c>
      <c r="L97" s="20" t="str">
        <f t="shared" si="2"/>
        <v>6-02-03</v>
      </c>
      <c r="M97" s="19"/>
      <c r="N97" s="19"/>
      <c r="O97" s="19"/>
      <c r="P97" s="19" t="s">
        <v>3915</v>
      </c>
      <c r="Q97" s="14" t="s">
        <v>3770</v>
      </c>
      <c r="R97" s="14" t="s">
        <v>1539</v>
      </c>
      <c r="S97" s="14">
        <v>26367771</v>
      </c>
      <c r="T97" s="14">
        <v>26367775</v>
      </c>
      <c r="U97" s="19" t="s">
        <v>3272</v>
      </c>
      <c r="V97" s="19"/>
    </row>
    <row r="98" spans="1:22" x14ac:dyDescent="0.25">
      <c r="A98" s="14" t="s">
        <v>1404</v>
      </c>
      <c r="B98" s="14" t="s">
        <v>1484</v>
      </c>
      <c r="C98" s="19" t="s">
        <v>337</v>
      </c>
      <c r="E98" s="19" t="s">
        <v>452</v>
      </c>
      <c r="F98" s="14" t="s">
        <v>4227</v>
      </c>
      <c r="G98" s="14" t="s">
        <v>138</v>
      </c>
      <c r="H98" s="14" t="s">
        <v>9</v>
      </c>
      <c r="I98" s="14" t="s">
        <v>137</v>
      </c>
      <c r="J98" s="14" t="s">
        <v>10</v>
      </c>
      <c r="K98" s="14" t="s">
        <v>6</v>
      </c>
      <c r="L98" s="20" t="str">
        <f t="shared" si="2"/>
        <v>4-05-01</v>
      </c>
      <c r="M98" s="19"/>
      <c r="N98" s="19"/>
      <c r="O98" s="19"/>
      <c r="P98" s="19" t="s">
        <v>111</v>
      </c>
      <c r="Q98" s="14" t="s">
        <v>3770</v>
      </c>
      <c r="R98" s="14" t="s">
        <v>1479</v>
      </c>
      <c r="S98" s="14">
        <v>22633065</v>
      </c>
      <c r="T98" s="14">
        <v>22633070</v>
      </c>
      <c r="U98" s="19" t="s">
        <v>3272</v>
      </c>
      <c r="V98" s="19"/>
    </row>
    <row r="99" spans="1:22" x14ac:dyDescent="0.25">
      <c r="A99" s="14" t="s">
        <v>1404</v>
      </c>
      <c r="B99" s="14" t="s">
        <v>4225</v>
      </c>
      <c r="C99" s="19" t="s">
        <v>231</v>
      </c>
      <c r="E99" s="19" t="s">
        <v>124</v>
      </c>
      <c r="F99" s="14" t="s">
        <v>1473</v>
      </c>
      <c r="G99" s="14" t="s">
        <v>138</v>
      </c>
      <c r="H99" s="14" t="s">
        <v>10</v>
      </c>
      <c r="I99" s="14" t="s">
        <v>137</v>
      </c>
      <c r="J99" s="14" t="s">
        <v>8</v>
      </c>
      <c r="K99" s="14" t="s">
        <v>7</v>
      </c>
      <c r="L99" s="20" t="str">
        <f t="shared" si="2"/>
        <v>4-03-02</v>
      </c>
      <c r="M99" s="19"/>
      <c r="N99" s="19"/>
      <c r="O99" s="19"/>
      <c r="P99" s="19" t="s">
        <v>4374</v>
      </c>
      <c r="Q99" s="14" t="s">
        <v>3770</v>
      </c>
      <c r="R99" s="14" t="s">
        <v>4375</v>
      </c>
      <c r="S99" s="14">
        <v>22442900</v>
      </c>
      <c r="T99" s="14">
        <v>22448686</v>
      </c>
      <c r="U99" s="19" t="s">
        <v>3272</v>
      </c>
      <c r="V99" s="19"/>
    </row>
    <row r="100" spans="1:22" x14ac:dyDescent="0.25">
      <c r="A100" s="14" t="s">
        <v>1404</v>
      </c>
      <c r="B100" s="14" t="s">
        <v>1486</v>
      </c>
      <c r="C100" s="19" t="s">
        <v>547</v>
      </c>
      <c r="E100" s="19" t="s">
        <v>456</v>
      </c>
      <c r="F100" s="14" t="s">
        <v>1966</v>
      </c>
      <c r="G100" s="14" t="s">
        <v>821</v>
      </c>
      <c r="H100" s="14" t="s">
        <v>6</v>
      </c>
      <c r="I100" s="14" t="s">
        <v>150</v>
      </c>
      <c r="J100" s="14" t="s">
        <v>7</v>
      </c>
      <c r="K100" s="14" t="s">
        <v>6</v>
      </c>
      <c r="L100" s="20" t="str">
        <f t="shared" si="2"/>
        <v>5-02-01</v>
      </c>
      <c r="M100" s="19"/>
      <c r="N100" s="19"/>
      <c r="O100" s="19"/>
      <c r="P100" s="19" t="s">
        <v>3116</v>
      </c>
      <c r="Q100" s="14" t="s">
        <v>1355</v>
      </c>
      <c r="R100" s="14" t="s">
        <v>2623</v>
      </c>
      <c r="S100" s="14">
        <v>26855221</v>
      </c>
      <c r="T100" s="14">
        <v>0</v>
      </c>
      <c r="U100" s="19" t="s">
        <v>3272</v>
      </c>
      <c r="V100" s="19"/>
    </row>
    <row r="101" spans="1:22" x14ac:dyDescent="0.25">
      <c r="A101" s="14" t="s">
        <v>1404</v>
      </c>
      <c r="B101" s="14" t="s">
        <v>3287</v>
      </c>
      <c r="C101" s="19" t="s">
        <v>3286</v>
      </c>
      <c r="E101" s="19" t="s">
        <v>459</v>
      </c>
      <c r="F101" s="14" t="s">
        <v>1968</v>
      </c>
      <c r="G101" s="14" t="s">
        <v>2799</v>
      </c>
      <c r="H101" s="14" t="s">
        <v>8</v>
      </c>
      <c r="I101" s="14" t="s">
        <v>55</v>
      </c>
      <c r="J101" s="14" t="s">
        <v>6</v>
      </c>
      <c r="K101" s="14" t="s">
        <v>6</v>
      </c>
      <c r="L101" s="20" t="str">
        <f t="shared" si="2"/>
        <v>1-01-01</v>
      </c>
      <c r="M101" s="19"/>
      <c r="N101" s="19"/>
      <c r="O101" s="19"/>
      <c r="P101" s="19" t="s">
        <v>2969</v>
      </c>
      <c r="Q101" s="14" t="s">
        <v>3770</v>
      </c>
      <c r="R101" s="14" t="s">
        <v>2625</v>
      </c>
      <c r="S101" s="14">
        <v>22535337</v>
      </c>
      <c r="T101" s="14">
        <v>0</v>
      </c>
      <c r="U101" s="19" t="s">
        <v>3272</v>
      </c>
      <c r="V101" s="19"/>
    </row>
    <row r="102" spans="1:22" x14ac:dyDescent="0.25">
      <c r="A102" s="14" t="s">
        <v>1404</v>
      </c>
      <c r="B102" s="14" t="s">
        <v>1489</v>
      </c>
      <c r="C102" s="19" t="s">
        <v>108</v>
      </c>
      <c r="E102" s="19" t="s">
        <v>460</v>
      </c>
      <c r="F102" s="14" t="s">
        <v>1969</v>
      </c>
      <c r="G102" s="14" t="s">
        <v>2801</v>
      </c>
      <c r="H102" s="14" t="s">
        <v>8</v>
      </c>
      <c r="I102" s="14" t="s">
        <v>55</v>
      </c>
      <c r="J102" s="14" t="s">
        <v>7</v>
      </c>
      <c r="K102" s="14" t="s">
        <v>8</v>
      </c>
      <c r="L102" s="20" t="str">
        <f t="shared" si="2"/>
        <v>1-02-03</v>
      </c>
      <c r="M102" s="19"/>
      <c r="N102" s="19"/>
      <c r="O102" s="19"/>
      <c r="P102" s="19" t="s">
        <v>3869</v>
      </c>
      <c r="Q102" s="14" t="s">
        <v>3770</v>
      </c>
      <c r="R102" s="14" t="s">
        <v>1515</v>
      </c>
      <c r="S102" s="14">
        <v>22151742</v>
      </c>
      <c r="T102" s="14">
        <v>22151126</v>
      </c>
      <c r="U102" s="19" t="s">
        <v>3272</v>
      </c>
      <c r="V102" s="19"/>
    </row>
    <row r="103" spans="1:22" x14ac:dyDescent="0.25">
      <c r="A103" s="14" t="s">
        <v>1404</v>
      </c>
      <c r="B103" s="14" t="s">
        <v>2291</v>
      </c>
      <c r="C103" s="19" t="s">
        <v>411</v>
      </c>
      <c r="E103" s="19" t="s">
        <v>463</v>
      </c>
      <c r="F103" s="14" t="s">
        <v>1974</v>
      </c>
      <c r="G103" s="14" t="s">
        <v>138</v>
      </c>
      <c r="H103" s="14" t="s">
        <v>9</v>
      </c>
      <c r="I103" s="14" t="s">
        <v>137</v>
      </c>
      <c r="J103" s="14" t="s">
        <v>6</v>
      </c>
      <c r="K103" s="14" t="s">
        <v>6</v>
      </c>
      <c r="L103" s="20" t="str">
        <f t="shared" si="2"/>
        <v>4-01-01</v>
      </c>
      <c r="M103" s="19"/>
      <c r="N103" s="19"/>
      <c r="O103" s="19"/>
      <c r="P103" s="19" t="s">
        <v>138</v>
      </c>
      <c r="Q103" s="14" t="s">
        <v>3770</v>
      </c>
      <c r="R103" s="14" t="s">
        <v>2628</v>
      </c>
      <c r="S103" s="14">
        <v>22624245</v>
      </c>
      <c r="T103" s="14">
        <v>22624245</v>
      </c>
      <c r="U103" s="19" t="s">
        <v>3272</v>
      </c>
      <c r="V103" s="19"/>
    </row>
    <row r="104" spans="1:22" x14ac:dyDescent="0.25">
      <c r="A104" s="14" t="s">
        <v>1404</v>
      </c>
      <c r="B104" s="14" t="s">
        <v>1491</v>
      </c>
      <c r="C104" s="19" t="s">
        <v>428</v>
      </c>
      <c r="E104" s="19" t="s">
        <v>464</v>
      </c>
      <c r="F104" s="14" t="s">
        <v>4228</v>
      </c>
      <c r="G104" s="14" t="s">
        <v>82</v>
      </c>
      <c r="H104" s="14" t="s">
        <v>7</v>
      </c>
      <c r="I104" s="14" t="s">
        <v>57</v>
      </c>
      <c r="J104" s="14" t="s">
        <v>6</v>
      </c>
      <c r="K104" s="14" t="s">
        <v>17</v>
      </c>
      <c r="L104" s="20" t="str">
        <f t="shared" si="2"/>
        <v>2-01-10</v>
      </c>
      <c r="M104" s="19"/>
      <c r="N104" s="19"/>
      <c r="O104" s="19"/>
      <c r="P104" s="19" t="s">
        <v>60</v>
      </c>
      <c r="Q104" s="14" t="s">
        <v>3770</v>
      </c>
      <c r="R104" s="14" t="s">
        <v>1567</v>
      </c>
      <c r="S104" s="14">
        <v>24400185</v>
      </c>
      <c r="T104" s="14">
        <v>0</v>
      </c>
      <c r="U104" s="19" t="s">
        <v>3272</v>
      </c>
      <c r="V104" s="19"/>
    </row>
    <row r="105" spans="1:22" x14ac:dyDescent="0.25">
      <c r="A105" s="14" t="s">
        <v>1404</v>
      </c>
      <c r="B105" s="14" t="s">
        <v>1423</v>
      </c>
      <c r="C105" s="19" t="s">
        <v>1605</v>
      </c>
      <c r="E105" s="19" t="s">
        <v>465</v>
      </c>
      <c r="F105" s="14" t="s">
        <v>1481</v>
      </c>
      <c r="G105" s="14" t="s">
        <v>821</v>
      </c>
      <c r="H105" s="14" t="s">
        <v>6</v>
      </c>
      <c r="I105" s="14" t="s">
        <v>150</v>
      </c>
      <c r="J105" s="14" t="s">
        <v>7</v>
      </c>
      <c r="K105" s="14" t="s">
        <v>6</v>
      </c>
      <c r="L105" s="20" t="str">
        <f t="shared" si="2"/>
        <v>5-02-01</v>
      </c>
      <c r="M105" s="19"/>
      <c r="N105" s="19"/>
      <c r="O105" s="19"/>
      <c r="P105" s="19" t="s">
        <v>2969</v>
      </c>
      <c r="Q105" s="14" t="s">
        <v>3770</v>
      </c>
      <c r="R105" s="14" t="s">
        <v>2630</v>
      </c>
      <c r="S105" s="14">
        <v>26866561</v>
      </c>
      <c r="T105" s="14">
        <v>26866561</v>
      </c>
      <c r="U105" s="19" t="s">
        <v>3272</v>
      </c>
      <c r="V105" s="19"/>
    </row>
    <row r="106" spans="1:22" x14ac:dyDescent="0.25">
      <c r="A106" s="14" t="s">
        <v>1404</v>
      </c>
      <c r="B106" s="14" t="s">
        <v>1911</v>
      </c>
      <c r="C106" s="19" t="s">
        <v>410</v>
      </c>
      <c r="E106" s="19" t="s">
        <v>260</v>
      </c>
      <c r="F106" s="14" t="s">
        <v>4229</v>
      </c>
      <c r="G106" s="14" t="s">
        <v>496</v>
      </c>
      <c r="H106" s="14" t="s">
        <v>10</v>
      </c>
      <c r="I106" s="14" t="s">
        <v>103</v>
      </c>
      <c r="J106" s="14" t="s">
        <v>21</v>
      </c>
      <c r="K106" s="14" t="s">
        <v>6</v>
      </c>
      <c r="L106" s="20" t="str">
        <f t="shared" si="2"/>
        <v>6-11-01</v>
      </c>
      <c r="M106" s="19"/>
      <c r="N106" s="19"/>
      <c r="O106" s="19"/>
      <c r="P106" s="19" t="s">
        <v>3786</v>
      </c>
      <c r="Q106" s="14" t="s">
        <v>3770</v>
      </c>
      <c r="R106" s="14" t="s">
        <v>1502</v>
      </c>
      <c r="S106" s="14">
        <v>26433836</v>
      </c>
      <c r="T106" s="14">
        <v>26432657</v>
      </c>
      <c r="U106" s="19" t="s">
        <v>3272</v>
      </c>
      <c r="V106" s="19"/>
    </row>
    <row r="107" spans="1:22" x14ac:dyDescent="0.25">
      <c r="A107" s="14" t="s">
        <v>1404</v>
      </c>
      <c r="B107" s="14" t="s">
        <v>3766</v>
      </c>
      <c r="C107" s="19" t="s">
        <v>3760</v>
      </c>
      <c r="E107" s="19" t="s">
        <v>467</v>
      </c>
      <c r="F107" s="14" t="s">
        <v>4230</v>
      </c>
      <c r="G107" s="14" t="s">
        <v>142</v>
      </c>
      <c r="H107" s="14" t="s">
        <v>8</v>
      </c>
      <c r="I107" s="14" t="s">
        <v>57</v>
      </c>
      <c r="J107" s="14" t="s">
        <v>17</v>
      </c>
      <c r="K107" s="14" t="s">
        <v>6</v>
      </c>
      <c r="L107" s="20" t="str">
        <f t="shared" si="2"/>
        <v>2-10-01</v>
      </c>
      <c r="M107" s="19"/>
      <c r="N107" s="19"/>
      <c r="O107" s="19"/>
      <c r="P107" s="19" t="s">
        <v>154</v>
      </c>
      <c r="Q107" s="14" t="s">
        <v>3770</v>
      </c>
      <c r="R107" s="14" t="s">
        <v>3912</v>
      </c>
      <c r="S107" s="14">
        <v>24623410</v>
      </c>
      <c r="T107" s="14">
        <v>24613410</v>
      </c>
      <c r="U107" s="19" t="s">
        <v>3272</v>
      </c>
      <c r="V107" s="19"/>
    </row>
    <row r="108" spans="1:22" x14ac:dyDescent="0.25">
      <c r="A108" s="14" t="s">
        <v>1404</v>
      </c>
      <c r="B108" s="14" t="s">
        <v>2111</v>
      </c>
      <c r="C108" s="19" t="s">
        <v>560</v>
      </c>
      <c r="E108" s="19" t="s">
        <v>469</v>
      </c>
      <c r="F108" s="14" t="s">
        <v>1514</v>
      </c>
      <c r="G108" s="14" t="s">
        <v>2799</v>
      </c>
      <c r="H108" s="14" t="s">
        <v>8</v>
      </c>
      <c r="I108" s="14" t="s">
        <v>55</v>
      </c>
      <c r="J108" s="14" t="s">
        <v>89</v>
      </c>
      <c r="K108" s="14" t="s">
        <v>6</v>
      </c>
      <c r="L108" s="20" t="str">
        <f t="shared" si="2"/>
        <v>1-18-01</v>
      </c>
      <c r="M108" s="19"/>
      <c r="N108" s="19"/>
      <c r="O108" s="19"/>
      <c r="P108" s="19" t="s">
        <v>3908</v>
      </c>
      <c r="Q108" s="14" t="s">
        <v>3770</v>
      </c>
      <c r="R108" s="14" t="s">
        <v>1513</v>
      </c>
      <c r="S108" s="14">
        <v>22721524</v>
      </c>
      <c r="T108" s="14">
        <v>22723969</v>
      </c>
      <c r="U108" s="19" t="s">
        <v>3272</v>
      </c>
      <c r="V108" s="19"/>
    </row>
    <row r="109" spans="1:22" x14ac:dyDescent="0.25">
      <c r="A109" s="14" t="s">
        <v>1404</v>
      </c>
      <c r="B109" s="14" t="s">
        <v>2457</v>
      </c>
      <c r="C109" s="19" t="s">
        <v>386</v>
      </c>
      <c r="E109" s="19" t="s">
        <v>470</v>
      </c>
      <c r="F109" s="14" t="s">
        <v>791</v>
      </c>
      <c r="G109" s="14" t="s">
        <v>82</v>
      </c>
      <c r="H109" s="14" t="s">
        <v>7</v>
      </c>
      <c r="I109" s="14" t="s">
        <v>57</v>
      </c>
      <c r="J109" s="14" t="s">
        <v>6</v>
      </c>
      <c r="K109" s="14" t="s">
        <v>17</v>
      </c>
      <c r="L109" s="20" t="str">
        <f t="shared" si="2"/>
        <v>2-01-10</v>
      </c>
      <c r="M109" s="19"/>
      <c r="N109" s="19"/>
      <c r="O109" s="19"/>
      <c r="P109" s="19" t="s">
        <v>3910</v>
      </c>
      <c r="Q109" s="14" t="s">
        <v>3770</v>
      </c>
      <c r="R109" s="14" t="s">
        <v>1460</v>
      </c>
      <c r="S109" s="14">
        <v>24435050</v>
      </c>
      <c r="T109" s="14">
        <v>24435050</v>
      </c>
      <c r="U109" s="19" t="s">
        <v>3272</v>
      </c>
      <c r="V109" s="19"/>
    </row>
    <row r="110" spans="1:22" x14ac:dyDescent="0.25">
      <c r="A110" s="14" t="s">
        <v>1404</v>
      </c>
      <c r="B110" s="14" t="s">
        <v>1407</v>
      </c>
      <c r="C110" s="19" t="s">
        <v>742</v>
      </c>
      <c r="E110" s="19" t="s">
        <v>472</v>
      </c>
      <c r="F110" s="14" t="s">
        <v>1984</v>
      </c>
      <c r="G110" s="14" t="s">
        <v>82</v>
      </c>
      <c r="H110" s="14" t="s">
        <v>10</v>
      </c>
      <c r="I110" s="14" t="s">
        <v>57</v>
      </c>
      <c r="J110" s="14" t="s">
        <v>6</v>
      </c>
      <c r="K110" s="14" t="s">
        <v>6</v>
      </c>
      <c r="L110" s="20" t="str">
        <f t="shared" si="2"/>
        <v>2-01-01</v>
      </c>
      <c r="M110" s="19"/>
      <c r="N110" s="19"/>
      <c r="O110" s="19"/>
      <c r="P110" s="19" t="s">
        <v>56</v>
      </c>
      <c r="Q110" s="14" t="s">
        <v>3770</v>
      </c>
      <c r="R110" s="14" t="s">
        <v>1517</v>
      </c>
      <c r="S110" s="14">
        <v>24333210</v>
      </c>
      <c r="T110" s="14">
        <v>0</v>
      </c>
      <c r="U110" s="19" t="s">
        <v>3272</v>
      </c>
      <c r="V110" s="19"/>
    </row>
    <row r="111" spans="1:22" x14ac:dyDescent="0.25">
      <c r="A111" s="14" t="s">
        <v>1404</v>
      </c>
      <c r="B111" s="14" t="s">
        <v>1803</v>
      </c>
      <c r="C111" s="19" t="s">
        <v>1441</v>
      </c>
      <c r="E111" s="19" t="s">
        <v>475</v>
      </c>
      <c r="F111" s="14" t="s">
        <v>4231</v>
      </c>
      <c r="G111" s="14" t="s">
        <v>82</v>
      </c>
      <c r="H111" s="14" t="s">
        <v>12</v>
      </c>
      <c r="I111" s="14" t="s">
        <v>57</v>
      </c>
      <c r="J111" s="14" t="s">
        <v>8</v>
      </c>
      <c r="K111" s="14" t="s">
        <v>6</v>
      </c>
      <c r="L111" s="20" t="str">
        <f t="shared" si="2"/>
        <v>2-03-01</v>
      </c>
      <c r="M111" s="19"/>
      <c r="N111" s="19"/>
      <c r="O111" s="19"/>
      <c r="P111" s="19" t="s">
        <v>268</v>
      </c>
      <c r="Q111" s="14" t="s">
        <v>3770</v>
      </c>
      <c r="R111" s="14" t="s">
        <v>3318</v>
      </c>
      <c r="S111" s="14">
        <v>24945665</v>
      </c>
      <c r="T111" s="14">
        <v>0</v>
      </c>
      <c r="U111" s="19" t="s">
        <v>3272</v>
      </c>
      <c r="V111" s="19"/>
    </row>
    <row r="112" spans="1:22" x14ac:dyDescent="0.25">
      <c r="A112" s="14" t="s">
        <v>1404</v>
      </c>
      <c r="B112" s="14" t="s">
        <v>1481</v>
      </c>
      <c r="C112" s="19" t="s">
        <v>465</v>
      </c>
      <c r="E112" s="19" t="s">
        <v>356</v>
      </c>
      <c r="F112" s="14" t="s">
        <v>1987</v>
      </c>
      <c r="G112" s="14" t="s">
        <v>82</v>
      </c>
      <c r="H112" s="14" t="s">
        <v>15</v>
      </c>
      <c r="I112" s="14" t="s">
        <v>57</v>
      </c>
      <c r="J112" s="14" t="s">
        <v>10</v>
      </c>
      <c r="K112" s="14" t="s">
        <v>6</v>
      </c>
      <c r="L112" s="20" t="str">
        <f t="shared" si="2"/>
        <v>2-05-01</v>
      </c>
      <c r="M112" s="19"/>
      <c r="N112" s="19"/>
      <c r="O112" s="19"/>
      <c r="P112" s="19" t="s">
        <v>720</v>
      </c>
      <c r="Q112" s="14" t="s">
        <v>3770</v>
      </c>
      <c r="R112" s="14" t="s">
        <v>2634</v>
      </c>
      <c r="S112" s="14">
        <v>24468558</v>
      </c>
      <c r="T112" s="14">
        <v>24468558</v>
      </c>
      <c r="U112" s="19" t="s">
        <v>3272</v>
      </c>
      <c r="V112" s="19"/>
    </row>
    <row r="113" spans="1:22" x14ac:dyDescent="0.25">
      <c r="A113" s="14" t="s">
        <v>1404</v>
      </c>
      <c r="B113" s="14" t="s">
        <v>1497</v>
      </c>
      <c r="C113" s="19" t="s">
        <v>382</v>
      </c>
      <c r="E113" s="19" t="s">
        <v>365</v>
      </c>
      <c r="F113" s="14" t="s">
        <v>1465</v>
      </c>
      <c r="G113" s="14" t="s">
        <v>613</v>
      </c>
      <c r="H113" s="14" t="s">
        <v>6</v>
      </c>
      <c r="I113" s="14" t="s">
        <v>150</v>
      </c>
      <c r="J113" s="14" t="s">
        <v>12</v>
      </c>
      <c r="K113" s="14" t="s">
        <v>6</v>
      </c>
      <c r="L113" s="20" t="str">
        <f t="shared" si="2"/>
        <v>5-06-01</v>
      </c>
      <c r="M113" s="19"/>
      <c r="N113" s="19"/>
      <c r="O113" s="19"/>
      <c r="P113" s="19" t="s">
        <v>3798</v>
      </c>
      <c r="Q113" s="14" t="s">
        <v>3770</v>
      </c>
      <c r="R113" s="14" t="s">
        <v>1504</v>
      </c>
      <c r="S113" s="14">
        <v>26690904</v>
      </c>
      <c r="T113" s="14">
        <v>26687835</v>
      </c>
      <c r="U113" s="19" t="s">
        <v>3272</v>
      </c>
      <c r="V113" s="19"/>
    </row>
    <row r="114" spans="1:22" x14ac:dyDescent="0.25">
      <c r="A114" s="14" t="s">
        <v>1404</v>
      </c>
      <c r="B114" s="14" t="s">
        <v>1995</v>
      </c>
      <c r="C114" s="19" t="s">
        <v>174</v>
      </c>
      <c r="E114" s="19" t="s">
        <v>478</v>
      </c>
      <c r="F114" s="14" t="s">
        <v>1537</v>
      </c>
      <c r="G114" s="14" t="s">
        <v>138</v>
      </c>
      <c r="H114" s="14" t="s">
        <v>9</v>
      </c>
      <c r="I114" s="14" t="s">
        <v>137</v>
      </c>
      <c r="J114" s="14" t="s">
        <v>10</v>
      </c>
      <c r="K114" s="14" t="s">
        <v>9</v>
      </c>
      <c r="L114" s="20" t="str">
        <f t="shared" si="2"/>
        <v>4-05-04</v>
      </c>
      <c r="M114" s="19"/>
      <c r="N114" s="19"/>
      <c r="O114" s="19"/>
      <c r="P114" s="19" t="s">
        <v>75</v>
      </c>
      <c r="Q114" s="14" t="s">
        <v>3770</v>
      </c>
      <c r="R114" s="14" t="s">
        <v>2635</v>
      </c>
      <c r="S114" s="14">
        <v>22378927</v>
      </c>
      <c r="T114" s="14">
        <v>22606137</v>
      </c>
      <c r="U114" s="19" t="s">
        <v>3272</v>
      </c>
      <c r="V114" s="19"/>
    </row>
    <row r="115" spans="1:22" x14ac:dyDescent="0.25">
      <c r="A115" s="14" t="s">
        <v>1404</v>
      </c>
      <c r="B115" s="14" t="s">
        <v>1554</v>
      </c>
      <c r="C115" s="19" t="s">
        <v>427</v>
      </c>
      <c r="E115" s="19" t="s">
        <v>479</v>
      </c>
      <c r="F115" s="14" t="s">
        <v>1988</v>
      </c>
      <c r="G115" s="14" t="s">
        <v>2805</v>
      </c>
      <c r="H115" s="14" t="s">
        <v>10</v>
      </c>
      <c r="I115" s="14" t="s">
        <v>137</v>
      </c>
      <c r="J115" s="14" t="s">
        <v>8</v>
      </c>
      <c r="K115" s="14" t="s">
        <v>8</v>
      </c>
      <c r="L115" s="20" t="str">
        <f t="shared" si="2"/>
        <v>4-03-03</v>
      </c>
      <c r="M115" s="19"/>
      <c r="N115" s="19"/>
      <c r="O115" s="19"/>
      <c r="P115" s="19" t="s">
        <v>3903</v>
      </c>
      <c r="Q115" s="14" t="s">
        <v>3770</v>
      </c>
      <c r="R115" s="14" t="s">
        <v>1531</v>
      </c>
      <c r="S115" s="14">
        <v>22352014</v>
      </c>
      <c r="T115" s="14">
        <v>0</v>
      </c>
      <c r="U115" s="19" t="s">
        <v>3272</v>
      </c>
      <c r="V115" s="19"/>
    </row>
    <row r="116" spans="1:22" x14ac:dyDescent="0.25">
      <c r="A116" s="14" t="s">
        <v>1404</v>
      </c>
      <c r="B116" s="14" t="s">
        <v>1561</v>
      </c>
      <c r="C116" s="19" t="s">
        <v>770</v>
      </c>
      <c r="E116" s="19" t="s">
        <v>174</v>
      </c>
      <c r="F116" s="14" t="s">
        <v>1995</v>
      </c>
      <c r="G116" s="14" t="s">
        <v>2805</v>
      </c>
      <c r="H116" s="14" t="s">
        <v>6</v>
      </c>
      <c r="I116" s="14" t="s">
        <v>55</v>
      </c>
      <c r="J116" s="14" t="s">
        <v>15</v>
      </c>
      <c r="K116" s="14" t="s">
        <v>6</v>
      </c>
      <c r="L116" s="20" t="str">
        <f t="shared" si="2"/>
        <v>1-08-01</v>
      </c>
      <c r="M116" s="19"/>
      <c r="N116" s="19"/>
      <c r="O116" s="19"/>
      <c r="P116" s="19" t="s">
        <v>555</v>
      </c>
      <c r="Q116" s="14" t="s">
        <v>3770</v>
      </c>
      <c r="R116" s="14" t="s">
        <v>1569</v>
      </c>
      <c r="S116" s="14">
        <v>22251867</v>
      </c>
      <c r="T116" s="14">
        <v>0</v>
      </c>
      <c r="U116" s="19" t="s">
        <v>3272</v>
      </c>
      <c r="V116" s="19"/>
    </row>
    <row r="117" spans="1:22" x14ac:dyDescent="0.25">
      <c r="A117" s="14" t="s">
        <v>1404</v>
      </c>
      <c r="B117" s="14" t="s">
        <v>1501</v>
      </c>
      <c r="C117" s="19" t="s">
        <v>292</v>
      </c>
      <c r="E117" s="19" t="s">
        <v>169</v>
      </c>
      <c r="F117" s="14" t="s">
        <v>1556</v>
      </c>
      <c r="G117" s="14" t="s">
        <v>2799</v>
      </c>
      <c r="H117" s="14" t="s">
        <v>7</v>
      </c>
      <c r="I117" s="14" t="s">
        <v>55</v>
      </c>
      <c r="J117" s="14" t="s">
        <v>6</v>
      </c>
      <c r="K117" s="14" t="s">
        <v>6</v>
      </c>
      <c r="L117" s="20" t="str">
        <f t="shared" si="2"/>
        <v>1-01-01</v>
      </c>
      <c r="M117" s="19"/>
      <c r="N117" s="19"/>
      <c r="O117" s="19"/>
      <c r="P117" s="19" t="s">
        <v>3849</v>
      </c>
      <c r="Q117" s="14" t="s">
        <v>3770</v>
      </c>
      <c r="R117" s="14" t="s">
        <v>2638</v>
      </c>
      <c r="S117" s="14">
        <v>22332789</v>
      </c>
      <c r="T117" s="14">
        <v>22332789</v>
      </c>
      <c r="U117" s="19" t="s">
        <v>3272</v>
      </c>
      <c r="V117" s="19"/>
    </row>
    <row r="118" spans="1:22" x14ac:dyDescent="0.25">
      <c r="A118" s="14" t="s">
        <v>1404</v>
      </c>
      <c r="B118" s="14" t="s">
        <v>1556</v>
      </c>
      <c r="C118" s="19" t="s">
        <v>169</v>
      </c>
      <c r="E118" s="19" t="s">
        <v>1490</v>
      </c>
      <c r="F118" s="14" t="s">
        <v>1477</v>
      </c>
      <c r="G118" s="14" t="s">
        <v>85</v>
      </c>
      <c r="H118" s="14" t="s">
        <v>15</v>
      </c>
      <c r="I118" s="14" t="s">
        <v>86</v>
      </c>
      <c r="J118" s="14" t="s">
        <v>9</v>
      </c>
      <c r="K118" s="14" t="s">
        <v>8</v>
      </c>
      <c r="L118" s="20" t="str">
        <f t="shared" si="2"/>
        <v>7-04-03</v>
      </c>
      <c r="M118" s="19"/>
      <c r="N118" s="19"/>
      <c r="O118" s="19"/>
      <c r="P118" s="19" t="s">
        <v>837</v>
      </c>
      <c r="Q118" s="14" t="s">
        <v>3770</v>
      </c>
      <c r="R118" s="14" t="s">
        <v>4376</v>
      </c>
      <c r="S118" s="14">
        <v>27550129</v>
      </c>
      <c r="T118" s="14">
        <v>27550075</v>
      </c>
      <c r="U118" s="19" t="s">
        <v>3272</v>
      </c>
      <c r="V118" s="19"/>
    </row>
    <row r="119" spans="1:22" x14ac:dyDescent="0.25">
      <c r="A119" s="14" t="s">
        <v>1404</v>
      </c>
      <c r="B119" s="14" t="s">
        <v>3767</v>
      </c>
      <c r="C119" s="19" t="s">
        <v>3761</v>
      </c>
      <c r="E119" s="19" t="s">
        <v>508</v>
      </c>
      <c r="F119" s="14" t="s">
        <v>254</v>
      </c>
      <c r="G119" s="14" t="s">
        <v>102</v>
      </c>
      <c r="H119" s="14" t="s">
        <v>16</v>
      </c>
      <c r="I119" s="14" t="s">
        <v>103</v>
      </c>
      <c r="J119" s="14" t="s">
        <v>17</v>
      </c>
      <c r="K119" s="14" t="s">
        <v>8</v>
      </c>
      <c r="L119" s="20" t="str">
        <f t="shared" si="2"/>
        <v>6-10-03</v>
      </c>
      <c r="M119" s="19"/>
      <c r="N119" s="19"/>
      <c r="O119" s="19"/>
      <c r="P119" s="19" t="s">
        <v>3872</v>
      </c>
      <c r="Q119" s="14" t="s">
        <v>3770</v>
      </c>
      <c r="R119" s="14" t="s">
        <v>3873</v>
      </c>
      <c r="S119" s="14">
        <v>27836239</v>
      </c>
      <c r="T119" s="14">
        <v>0</v>
      </c>
      <c r="U119" s="19" t="s">
        <v>3272</v>
      </c>
      <c r="V119" s="19"/>
    </row>
    <row r="120" spans="1:22" x14ac:dyDescent="0.25">
      <c r="A120" s="14" t="s">
        <v>1404</v>
      </c>
      <c r="B120" s="14" t="s">
        <v>1498</v>
      </c>
      <c r="C120" s="19" t="s">
        <v>517</v>
      </c>
      <c r="E120" s="19" t="s">
        <v>512</v>
      </c>
      <c r="F120" s="14" t="s">
        <v>4232</v>
      </c>
      <c r="G120" s="14" t="s">
        <v>2805</v>
      </c>
      <c r="H120" s="14" t="s">
        <v>9</v>
      </c>
      <c r="I120" s="14" t="s">
        <v>55</v>
      </c>
      <c r="J120" s="14" t="s">
        <v>23</v>
      </c>
      <c r="K120" s="14" t="s">
        <v>6</v>
      </c>
      <c r="L120" s="20" t="str">
        <f t="shared" si="2"/>
        <v>1-13-01</v>
      </c>
      <c r="M120" s="19"/>
      <c r="N120" s="19"/>
      <c r="O120" s="19"/>
      <c r="P120" s="19" t="s">
        <v>3898</v>
      </c>
      <c r="Q120" s="14" t="s">
        <v>3770</v>
      </c>
      <c r="R120" s="14" t="s">
        <v>2655</v>
      </c>
      <c r="S120" s="14">
        <v>22367120</v>
      </c>
      <c r="T120" s="14">
        <v>22413193</v>
      </c>
      <c r="U120" s="19" t="s">
        <v>3272</v>
      </c>
      <c r="V120" s="19"/>
    </row>
    <row r="121" spans="1:22" x14ac:dyDescent="0.25">
      <c r="A121" s="14" t="s">
        <v>1404</v>
      </c>
      <c r="B121" s="14" t="s">
        <v>1455</v>
      </c>
      <c r="C121" s="19" t="s">
        <v>403</v>
      </c>
      <c r="E121" s="19" t="s">
        <v>513</v>
      </c>
      <c r="F121" s="14" t="s">
        <v>2043</v>
      </c>
      <c r="G121" s="14" t="s">
        <v>2805</v>
      </c>
      <c r="H121" s="14" t="s">
        <v>12</v>
      </c>
      <c r="I121" s="14" t="s">
        <v>55</v>
      </c>
      <c r="J121" s="14" t="s">
        <v>21</v>
      </c>
      <c r="K121" s="14" t="s">
        <v>6</v>
      </c>
      <c r="L121" s="20" t="str">
        <f t="shared" si="2"/>
        <v>1-11-01</v>
      </c>
      <c r="M121" s="19"/>
      <c r="N121" s="19"/>
      <c r="O121" s="19"/>
      <c r="P121" s="19" t="s">
        <v>161</v>
      </c>
      <c r="Q121" s="14" t="s">
        <v>3770</v>
      </c>
      <c r="R121" s="14" t="s">
        <v>1494</v>
      </c>
      <c r="S121" s="14">
        <v>22294490</v>
      </c>
      <c r="T121" s="14">
        <v>22292314</v>
      </c>
      <c r="U121" s="19" t="s">
        <v>3272</v>
      </c>
      <c r="V121" s="19"/>
    </row>
    <row r="122" spans="1:22" x14ac:dyDescent="0.25">
      <c r="A122" s="14" t="s">
        <v>1404</v>
      </c>
      <c r="B122" s="14" t="s">
        <v>1503</v>
      </c>
      <c r="C122" s="19" t="s">
        <v>545</v>
      </c>
      <c r="E122" s="19" t="s">
        <v>517</v>
      </c>
      <c r="F122" s="14" t="s">
        <v>1498</v>
      </c>
      <c r="G122" s="14" t="s">
        <v>142</v>
      </c>
      <c r="H122" s="14" t="s">
        <v>8</v>
      </c>
      <c r="I122" s="14" t="s">
        <v>57</v>
      </c>
      <c r="J122" s="14" t="s">
        <v>17</v>
      </c>
      <c r="K122" s="14" t="s">
        <v>6</v>
      </c>
      <c r="L122" s="20" t="str">
        <f t="shared" si="2"/>
        <v>2-10-01</v>
      </c>
      <c r="M122" s="19"/>
      <c r="N122" s="19"/>
      <c r="O122" s="19"/>
      <c r="P122" s="19" t="s">
        <v>3064</v>
      </c>
      <c r="Q122" s="14" t="s">
        <v>3770</v>
      </c>
      <c r="R122" s="14" t="s">
        <v>1549</v>
      </c>
      <c r="S122" s="14">
        <v>24615656</v>
      </c>
      <c r="T122" s="14">
        <v>24601934</v>
      </c>
      <c r="U122" s="19" t="s">
        <v>3272</v>
      </c>
      <c r="V122" s="19"/>
    </row>
    <row r="123" spans="1:22" x14ac:dyDescent="0.25">
      <c r="A123" s="14" t="s">
        <v>1404</v>
      </c>
      <c r="B123" s="14" t="s">
        <v>4239</v>
      </c>
      <c r="C123" s="19" t="s">
        <v>735</v>
      </c>
      <c r="E123" s="19" t="s">
        <v>523</v>
      </c>
      <c r="F123" s="14" t="s">
        <v>2058</v>
      </c>
      <c r="G123" s="14" t="s">
        <v>152</v>
      </c>
      <c r="H123" s="14" t="s">
        <v>10</v>
      </c>
      <c r="I123" s="14" t="s">
        <v>71</v>
      </c>
      <c r="J123" s="14" t="s">
        <v>7</v>
      </c>
      <c r="K123" s="14" t="s">
        <v>6</v>
      </c>
      <c r="L123" s="20" t="str">
        <f t="shared" si="2"/>
        <v>3-02-01</v>
      </c>
      <c r="M123" s="19"/>
      <c r="N123" s="19"/>
      <c r="O123" s="19"/>
      <c r="P123" s="19" t="s">
        <v>795</v>
      </c>
      <c r="Q123" s="14" t="s">
        <v>3770</v>
      </c>
      <c r="R123" s="14" t="s">
        <v>2659</v>
      </c>
      <c r="S123" s="14">
        <v>25746167</v>
      </c>
      <c r="T123" s="14">
        <v>89929740</v>
      </c>
      <c r="U123" s="19" t="s">
        <v>3272</v>
      </c>
      <c r="V123" s="19"/>
    </row>
    <row r="124" spans="1:22" x14ac:dyDescent="0.25">
      <c r="A124" s="14" t="s">
        <v>1404</v>
      </c>
      <c r="B124" s="14" t="s">
        <v>3280</v>
      </c>
      <c r="C124" s="19" t="s">
        <v>541</v>
      </c>
      <c r="E124" s="19" t="s">
        <v>526</v>
      </c>
      <c r="F124" s="14" t="s">
        <v>3279</v>
      </c>
      <c r="G124" s="14" t="s">
        <v>2801</v>
      </c>
      <c r="H124" s="14" t="s">
        <v>8</v>
      </c>
      <c r="I124" s="14" t="s">
        <v>55</v>
      </c>
      <c r="J124" s="14" t="s">
        <v>7</v>
      </c>
      <c r="K124" s="14" t="s">
        <v>8</v>
      </c>
      <c r="L124" s="20" t="str">
        <f t="shared" si="2"/>
        <v>1-02-03</v>
      </c>
      <c r="M124" s="19"/>
      <c r="N124" s="19"/>
      <c r="O124" s="19"/>
      <c r="P124" s="19" t="s">
        <v>111</v>
      </c>
      <c r="Q124" s="14" t="s">
        <v>3770</v>
      </c>
      <c r="R124" s="14" t="s">
        <v>1538</v>
      </c>
      <c r="S124" s="14">
        <v>22281439</v>
      </c>
      <c r="T124" s="14">
        <v>25881910</v>
      </c>
      <c r="U124" s="19" t="s">
        <v>3272</v>
      </c>
      <c r="V124" s="19"/>
    </row>
    <row r="125" spans="1:22" x14ac:dyDescent="0.25">
      <c r="A125" s="14" t="s">
        <v>1404</v>
      </c>
      <c r="B125" s="14" t="s">
        <v>3291</v>
      </c>
      <c r="C125" s="19" t="s">
        <v>3290</v>
      </c>
      <c r="E125" s="19" t="s">
        <v>541</v>
      </c>
      <c r="F125" s="14" t="s">
        <v>3280</v>
      </c>
      <c r="G125" s="14" t="s">
        <v>138</v>
      </c>
      <c r="H125" s="14" t="s">
        <v>6</v>
      </c>
      <c r="I125" s="14" t="s">
        <v>137</v>
      </c>
      <c r="J125" s="14" t="s">
        <v>6</v>
      </c>
      <c r="K125" s="14" t="s">
        <v>6</v>
      </c>
      <c r="L125" s="20" t="str">
        <f t="shared" si="2"/>
        <v>4-01-01</v>
      </c>
      <c r="M125" s="19"/>
      <c r="N125" s="19"/>
      <c r="O125" s="19"/>
      <c r="P125" s="19" t="s">
        <v>3854</v>
      </c>
      <c r="Q125" s="14" t="s">
        <v>845</v>
      </c>
      <c r="R125" s="14" t="s">
        <v>2668</v>
      </c>
      <c r="S125" s="14">
        <v>22773113</v>
      </c>
      <c r="T125" s="14">
        <v>22773945</v>
      </c>
      <c r="U125" s="19" t="s">
        <v>3272</v>
      </c>
      <c r="V125" s="19"/>
    </row>
    <row r="126" spans="1:22" x14ac:dyDescent="0.25">
      <c r="A126" s="14" t="s">
        <v>1404</v>
      </c>
      <c r="B126" s="14" t="s">
        <v>3296</v>
      </c>
      <c r="C126" s="19" t="s">
        <v>3295</v>
      </c>
      <c r="E126" s="19" t="s">
        <v>543</v>
      </c>
      <c r="F126" s="14" t="s">
        <v>2088</v>
      </c>
      <c r="G126" s="14" t="s">
        <v>2805</v>
      </c>
      <c r="H126" s="14" t="s">
        <v>9</v>
      </c>
      <c r="I126" s="14" t="s">
        <v>55</v>
      </c>
      <c r="J126" s="14" t="s">
        <v>23</v>
      </c>
      <c r="K126" s="14" t="s">
        <v>6</v>
      </c>
      <c r="L126" s="20" t="str">
        <f t="shared" si="2"/>
        <v>1-13-01</v>
      </c>
      <c r="M126" s="19"/>
      <c r="N126" s="19"/>
      <c r="O126" s="19"/>
      <c r="P126" s="19" t="s">
        <v>3894</v>
      </c>
      <c r="Q126" s="14" t="s">
        <v>3770</v>
      </c>
      <c r="R126" s="14" t="s">
        <v>3895</v>
      </c>
      <c r="S126" s="14">
        <v>22408890</v>
      </c>
      <c r="T126" s="14">
        <v>22408890</v>
      </c>
      <c r="U126" s="19" t="s">
        <v>3272</v>
      </c>
      <c r="V126" s="19"/>
    </row>
    <row r="127" spans="1:22" x14ac:dyDescent="0.25">
      <c r="A127" s="14" t="s">
        <v>1404</v>
      </c>
      <c r="B127" s="14" t="s">
        <v>3282</v>
      </c>
      <c r="C127" s="19" t="s">
        <v>1466</v>
      </c>
      <c r="E127" s="19" t="s">
        <v>544</v>
      </c>
      <c r="F127" s="14" t="s">
        <v>2089</v>
      </c>
      <c r="G127" s="14" t="s">
        <v>138</v>
      </c>
      <c r="H127" s="14" t="s">
        <v>8</v>
      </c>
      <c r="I127" s="14" t="s">
        <v>137</v>
      </c>
      <c r="J127" s="14" t="s">
        <v>9</v>
      </c>
      <c r="K127" s="14" t="s">
        <v>8</v>
      </c>
      <c r="L127" s="20" t="str">
        <f t="shared" si="2"/>
        <v>4-04-03</v>
      </c>
      <c r="M127" s="19"/>
      <c r="N127" s="19"/>
      <c r="O127" s="19"/>
      <c r="P127" s="19" t="s">
        <v>117</v>
      </c>
      <c r="Q127" s="14" t="s">
        <v>3770</v>
      </c>
      <c r="R127" s="14" t="s">
        <v>4377</v>
      </c>
      <c r="S127" s="14">
        <v>22774542</v>
      </c>
      <c r="T127" s="14">
        <v>22655393</v>
      </c>
      <c r="U127" s="19" t="s">
        <v>3272</v>
      </c>
      <c r="V127" s="19"/>
    </row>
    <row r="128" spans="1:22" x14ac:dyDescent="0.25">
      <c r="A128" s="14" t="s">
        <v>1404</v>
      </c>
      <c r="B128" s="14" t="s">
        <v>1422</v>
      </c>
      <c r="C128" s="19" t="s">
        <v>67</v>
      </c>
      <c r="E128" s="19" t="s">
        <v>545</v>
      </c>
      <c r="F128" s="14" t="s">
        <v>1503</v>
      </c>
      <c r="G128" s="14" t="s">
        <v>2801</v>
      </c>
      <c r="H128" s="14" t="s">
        <v>10</v>
      </c>
      <c r="I128" s="14" t="s">
        <v>55</v>
      </c>
      <c r="J128" s="14" t="s">
        <v>6</v>
      </c>
      <c r="K128" s="14" t="s">
        <v>13</v>
      </c>
      <c r="L128" s="20" t="str">
        <f t="shared" si="2"/>
        <v>1-01-07</v>
      </c>
      <c r="M128" s="19"/>
      <c r="N128" s="19"/>
      <c r="O128" s="19"/>
      <c r="P128" s="19" t="s">
        <v>3853</v>
      </c>
      <c r="Q128" s="14" t="s">
        <v>3770</v>
      </c>
      <c r="R128" s="14" t="s">
        <v>4378</v>
      </c>
      <c r="S128" s="14">
        <v>22960928</v>
      </c>
      <c r="T128" s="14">
        <v>22960928</v>
      </c>
      <c r="U128" s="19" t="s">
        <v>3272</v>
      </c>
      <c r="V128" s="19"/>
    </row>
    <row r="129" spans="1:22" x14ac:dyDescent="0.25">
      <c r="A129" s="14" t="s">
        <v>1404</v>
      </c>
      <c r="B129" s="14" t="s">
        <v>1816</v>
      </c>
      <c r="C129" s="19" t="s">
        <v>289</v>
      </c>
      <c r="E129" s="19" t="s">
        <v>547</v>
      </c>
      <c r="F129" s="14" t="s">
        <v>1486</v>
      </c>
      <c r="G129" s="14" t="s">
        <v>2805</v>
      </c>
      <c r="H129" s="14" t="s">
        <v>7</v>
      </c>
      <c r="I129" s="14" t="s">
        <v>55</v>
      </c>
      <c r="J129" s="14" t="s">
        <v>15</v>
      </c>
      <c r="K129" s="14" t="s">
        <v>9</v>
      </c>
      <c r="L129" s="20" t="str">
        <f t="shared" si="2"/>
        <v>1-08-04</v>
      </c>
      <c r="M129" s="19"/>
      <c r="N129" s="19"/>
      <c r="O129" s="19"/>
      <c r="P129" s="19" t="s">
        <v>3833</v>
      </c>
      <c r="Q129" s="14" t="s">
        <v>3770</v>
      </c>
      <c r="R129" s="14" t="s">
        <v>4379</v>
      </c>
      <c r="S129" s="14">
        <v>22298517</v>
      </c>
      <c r="T129" s="14">
        <v>22852762</v>
      </c>
      <c r="U129" s="19" t="s">
        <v>3272</v>
      </c>
      <c r="V129" s="19"/>
    </row>
    <row r="130" spans="1:22" x14ac:dyDescent="0.25">
      <c r="A130" s="14" t="s">
        <v>1404</v>
      </c>
      <c r="B130" s="14" t="s">
        <v>4221</v>
      </c>
      <c r="C130" s="19" t="s">
        <v>146</v>
      </c>
      <c r="E130" s="19" t="s">
        <v>549</v>
      </c>
      <c r="F130" s="14" t="s">
        <v>2090</v>
      </c>
      <c r="G130" s="14" t="s">
        <v>2801</v>
      </c>
      <c r="H130" s="14" t="s">
        <v>9</v>
      </c>
      <c r="I130" s="14" t="s">
        <v>55</v>
      </c>
      <c r="J130" s="14" t="s">
        <v>16</v>
      </c>
      <c r="K130" s="14" t="s">
        <v>6</v>
      </c>
      <c r="L130" s="20" t="str">
        <f t="shared" si="2"/>
        <v>1-09-01</v>
      </c>
      <c r="M130" s="19"/>
      <c r="N130" s="19"/>
      <c r="O130" s="19"/>
      <c r="P130" s="19" t="s">
        <v>195</v>
      </c>
      <c r="Q130" s="14" t="s">
        <v>3770</v>
      </c>
      <c r="R130" s="14" t="s">
        <v>3319</v>
      </c>
      <c r="S130" s="14">
        <v>22825609</v>
      </c>
      <c r="T130" s="14">
        <v>22821504</v>
      </c>
      <c r="U130" s="19" t="s">
        <v>3272</v>
      </c>
      <c r="V130" s="19"/>
    </row>
    <row r="131" spans="1:22" x14ac:dyDescent="0.25">
      <c r="A131" s="14" t="s">
        <v>1404</v>
      </c>
      <c r="B131" s="14" t="s">
        <v>4228</v>
      </c>
      <c r="C131" s="19" t="s">
        <v>464</v>
      </c>
      <c r="E131" s="19" t="s">
        <v>368</v>
      </c>
      <c r="F131" s="14" t="s">
        <v>1429</v>
      </c>
      <c r="G131" s="14" t="s">
        <v>2801</v>
      </c>
      <c r="H131" s="14" t="s">
        <v>8</v>
      </c>
      <c r="I131" s="14" t="s">
        <v>55</v>
      </c>
      <c r="J131" s="14" t="s">
        <v>7</v>
      </c>
      <c r="K131" s="14" t="s">
        <v>8</v>
      </c>
      <c r="L131" s="20" t="str">
        <f t="shared" si="2"/>
        <v>1-02-03</v>
      </c>
      <c r="M131" s="19"/>
      <c r="N131" s="19"/>
      <c r="O131" s="19"/>
      <c r="P131" s="19" t="s">
        <v>3869</v>
      </c>
      <c r="Q131" s="14" t="s">
        <v>3770</v>
      </c>
      <c r="R131" s="14" t="s">
        <v>3320</v>
      </c>
      <c r="S131" s="14">
        <v>22152133</v>
      </c>
      <c r="T131" s="14">
        <v>22152132</v>
      </c>
      <c r="U131" s="19" t="s">
        <v>3272</v>
      </c>
      <c r="V131" s="19"/>
    </row>
    <row r="132" spans="1:22" x14ac:dyDescent="0.25">
      <c r="A132" s="14" t="s">
        <v>1404</v>
      </c>
      <c r="B132" s="14" t="s">
        <v>1426</v>
      </c>
      <c r="C132" s="19" t="s">
        <v>279</v>
      </c>
      <c r="E132" s="19" t="s">
        <v>551</v>
      </c>
      <c r="F132" s="14" t="s">
        <v>2091</v>
      </c>
      <c r="G132" s="14" t="s">
        <v>2799</v>
      </c>
      <c r="H132" s="14" t="s">
        <v>8</v>
      </c>
      <c r="I132" s="14" t="s">
        <v>55</v>
      </c>
      <c r="J132" s="14" t="s">
        <v>6</v>
      </c>
      <c r="K132" s="14" t="s">
        <v>12</v>
      </c>
      <c r="L132" s="20" t="str">
        <f t="shared" si="2"/>
        <v>1-01-06</v>
      </c>
      <c r="M132" s="19"/>
      <c r="N132" s="19"/>
      <c r="O132" s="19"/>
      <c r="P132" s="19" t="s">
        <v>3883</v>
      </c>
      <c r="Q132" s="14" t="s">
        <v>3770</v>
      </c>
      <c r="R132" s="14" t="s">
        <v>2669</v>
      </c>
      <c r="S132" s="14">
        <v>22260183</v>
      </c>
      <c r="T132" s="14">
        <v>22261746</v>
      </c>
      <c r="U132" s="19" t="s">
        <v>3272</v>
      </c>
      <c r="V132" s="19"/>
    </row>
    <row r="133" spans="1:22" x14ac:dyDescent="0.25">
      <c r="A133" s="14" t="s">
        <v>1404</v>
      </c>
      <c r="B133" s="14" t="s">
        <v>4243</v>
      </c>
      <c r="C133" s="19" t="s">
        <v>395</v>
      </c>
      <c r="E133" s="19" t="s">
        <v>552</v>
      </c>
      <c r="F133" s="14" t="s">
        <v>1525</v>
      </c>
      <c r="G133" s="14" t="s">
        <v>104</v>
      </c>
      <c r="H133" s="14" t="s">
        <v>13</v>
      </c>
      <c r="I133" s="14" t="s">
        <v>103</v>
      </c>
      <c r="J133" s="14" t="s">
        <v>7</v>
      </c>
      <c r="K133" s="14" t="s">
        <v>8</v>
      </c>
      <c r="L133" s="20" t="str">
        <f t="shared" si="2"/>
        <v>6-02-03</v>
      </c>
      <c r="M133" s="19"/>
      <c r="N133" s="19"/>
      <c r="O133" s="19"/>
      <c r="P133" s="19" t="s">
        <v>3915</v>
      </c>
      <c r="Q133" s="14" t="s">
        <v>3770</v>
      </c>
      <c r="R133" s="14" t="s">
        <v>1526</v>
      </c>
      <c r="S133" s="14">
        <v>26367366</v>
      </c>
      <c r="T133" s="14">
        <v>26367366</v>
      </c>
      <c r="U133" s="19" t="s">
        <v>3272</v>
      </c>
      <c r="V133" s="19"/>
    </row>
    <row r="134" spans="1:22" x14ac:dyDescent="0.25">
      <c r="A134" s="14" t="s">
        <v>1404</v>
      </c>
      <c r="B134" s="14" t="s">
        <v>4235</v>
      </c>
      <c r="C134" s="19" t="s">
        <v>1463</v>
      </c>
      <c r="E134" s="19" t="s">
        <v>171</v>
      </c>
      <c r="F134" s="14" t="s">
        <v>1558</v>
      </c>
      <c r="G134" s="14" t="s">
        <v>82</v>
      </c>
      <c r="H134" s="14" t="s">
        <v>9</v>
      </c>
      <c r="I134" s="14" t="s">
        <v>57</v>
      </c>
      <c r="J134" s="14" t="s">
        <v>6</v>
      </c>
      <c r="K134" s="14" t="s">
        <v>9</v>
      </c>
      <c r="L134" s="20" t="str">
        <f t="shared" si="2"/>
        <v>2-01-04</v>
      </c>
      <c r="M134" s="19"/>
      <c r="N134" s="19"/>
      <c r="O134" s="19"/>
      <c r="P134" s="19" t="s">
        <v>3793</v>
      </c>
      <c r="Q134" s="14" t="s">
        <v>3770</v>
      </c>
      <c r="R134" s="14" t="s">
        <v>2670</v>
      </c>
      <c r="S134" s="14">
        <v>24387353</v>
      </c>
      <c r="T134" s="14">
        <v>24387353</v>
      </c>
      <c r="U134" s="19" t="s">
        <v>3272</v>
      </c>
      <c r="V134" s="19"/>
    </row>
    <row r="135" spans="1:22" x14ac:dyDescent="0.25">
      <c r="A135" s="14" t="s">
        <v>1404</v>
      </c>
      <c r="B135" s="14" t="s">
        <v>1496</v>
      </c>
      <c r="C135" s="19" t="s">
        <v>334</v>
      </c>
      <c r="E135" s="19" t="s">
        <v>261</v>
      </c>
      <c r="F135" s="14" t="s">
        <v>4233</v>
      </c>
      <c r="G135" s="14" t="s">
        <v>2799</v>
      </c>
      <c r="H135" s="14" t="s">
        <v>9</v>
      </c>
      <c r="I135" s="14" t="s">
        <v>55</v>
      </c>
      <c r="J135" s="14" t="s">
        <v>89</v>
      </c>
      <c r="K135" s="14" t="s">
        <v>8</v>
      </c>
      <c r="L135" s="20" t="str">
        <f t="shared" si="2"/>
        <v>1-18-03</v>
      </c>
      <c r="M135" s="19"/>
      <c r="N135" s="19"/>
      <c r="O135" s="19"/>
      <c r="P135" s="19" t="s">
        <v>3932</v>
      </c>
      <c r="Q135" s="14" t="s">
        <v>3770</v>
      </c>
      <c r="R135" s="14" t="s">
        <v>1512</v>
      </c>
      <c r="S135" s="14">
        <v>22728608</v>
      </c>
      <c r="T135" s="14">
        <v>22728608</v>
      </c>
      <c r="U135" s="19" t="s">
        <v>3272</v>
      </c>
      <c r="V135" s="19"/>
    </row>
    <row r="136" spans="1:22" x14ac:dyDescent="0.25">
      <c r="A136" s="14" t="s">
        <v>1404</v>
      </c>
      <c r="B136" s="14" t="s">
        <v>1666</v>
      </c>
      <c r="C136" s="19" t="s">
        <v>107</v>
      </c>
      <c r="E136" s="19" t="s">
        <v>553</v>
      </c>
      <c r="F136" s="14" t="s">
        <v>1507</v>
      </c>
      <c r="G136" s="14" t="s">
        <v>2805</v>
      </c>
      <c r="H136" s="14" t="s">
        <v>12</v>
      </c>
      <c r="I136" s="14" t="s">
        <v>55</v>
      </c>
      <c r="J136" s="14" t="s">
        <v>21</v>
      </c>
      <c r="K136" s="14" t="s">
        <v>7</v>
      </c>
      <c r="L136" s="20" t="str">
        <f t="shared" si="2"/>
        <v>1-11-02</v>
      </c>
      <c r="M136" s="19"/>
      <c r="N136" s="19"/>
      <c r="O136" s="19"/>
      <c r="P136" s="19" t="s">
        <v>111</v>
      </c>
      <c r="Q136" s="14" t="s">
        <v>3770</v>
      </c>
      <c r="R136" s="14" t="s">
        <v>1508</v>
      </c>
      <c r="S136" s="14">
        <v>22940429</v>
      </c>
      <c r="T136" s="14">
        <v>22920136</v>
      </c>
      <c r="U136" s="19" t="s">
        <v>3272</v>
      </c>
      <c r="V136" s="19"/>
    </row>
    <row r="137" spans="1:22" x14ac:dyDescent="0.25">
      <c r="A137" s="14" t="s">
        <v>1404</v>
      </c>
      <c r="B137" s="14" t="s">
        <v>1551</v>
      </c>
      <c r="C137" s="19" t="s">
        <v>120</v>
      </c>
      <c r="E137" s="19" t="s">
        <v>560</v>
      </c>
      <c r="F137" s="14" t="s">
        <v>2111</v>
      </c>
      <c r="G137" s="14" t="s">
        <v>496</v>
      </c>
      <c r="H137" s="14" t="s">
        <v>6</v>
      </c>
      <c r="I137" s="14" t="s">
        <v>103</v>
      </c>
      <c r="J137" s="14" t="s">
        <v>12</v>
      </c>
      <c r="K137" s="14" t="s">
        <v>6</v>
      </c>
      <c r="L137" s="20" t="str">
        <f t="shared" si="2"/>
        <v>6-06-01</v>
      </c>
      <c r="M137" s="19"/>
      <c r="N137" s="19"/>
      <c r="O137" s="19"/>
      <c r="P137" s="19" t="s">
        <v>3841</v>
      </c>
      <c r="Q137" s="14" t="s">
        <v>3770</v>
      </c>
      <c r="R137" s="14" t="s">
        <v>3842</v>
      </c>
      <c r="S137" s="14">
        <v>27772930</v>
      </c>
      <c r="T137" s="14">
        <v>27772929</v>
      </c>
      <c r="U137" s="19" t="s">
        <v>3272</v>
      </c>
      <c r="V137" s="19"/>
    </row>
    <row r="138" spans="1:22" x14ac:dyDescent="0.25">
      <c r="A138" s="14" t="s">
        <v>1404</v>
      </c>
      <c r="B138" s="14" t="s">
        <v>2467</v>
      </c>
      <c r="C138" s="19" t="s">
        <v>643</v>
      </c>
      <c r="E138" s="19" t="s">
        <v>576</v>
      </c>
      <c r="F138" s="14" t="s">
        <v>2136</v>
      </c>
      <c r="G138" s="14" t="s">
        <v>152</v>
      </c>
      <c r="H138" s="14" t="s">
        <v>6</v>
      </c>
      <c r="I138" s="14" t="s">
        <v>71</v>
      </c>
      <c r="J138" s="14" t="s">
        <v>6</v>
      </c>
      <c r="K138" s="14" t="s">
        <v>8</v>
      </c>
      <c r="L138" s="20" t="str">
        <f t="shared" si="2"/>
        <v>3-01-03</v>
      </c>
      <c r="M138" s="19"/>
      <c r="N138" s="19"/>
      <c r="O138" s="19"/>
      <c r="P138" s="19" t="s">
        <v>2969</v>
      </c>
      <c r="Q138" s="14" t="s">
        <v>3770</v>
      </c>
      <c r="R138" s="14" t="s">
        <v>2680</v>
      </c>
      <c r="S138" s="14">
        <v>25922762</v>
      </c>
      <c r="T138" s="14">
        <v>85058780</v>
      </c>
      <c r="U138" s="19" t="s">
        <v>3272</v>
      </c>
      <c r="V138" s="19"/>
    </row>
    <row r="139" spans="1:22" x14ac:dyDescent="0.25">
      <c r="A139" s="14" t="s">
        <v>1404</v>
      </c>
      <c r="B139" s="14" t="s">
        <v>3279</v>
      </c>
      <c r="C139" s="19" t="s">
        <v>526</v>
      </c>
      <c r="E139" s="19" t="s">
        <v>587</v>
      </c>
      <c r="F139" s="14" t="s">
        <v>2152</v>
      </c>
      <c r="G139" s="14" t="s">
        <v>138</v>
      </c>
      <c r="H139" s="14" t="s">
        <v>13</v>
      </c>
      <c r="I139" s="14" t="s">
        <v>137</v>
      </c>
      <c r="J139" s="14" t="s">
        <v>15</v>
      </c>
      <c r="K139" s="14" t="s">
        <v>7</v>
      </c>
      <c r="L139" s="20" t="str">
        <f t="shared" si="2"/>
        <v>4-08-02</v>
      </c>
      <c r="M139" s="19"/>
      <c r="N139" s="19"/>
      <c r="O139" s="19"/>
      <c r="P139" s="19" t="s">
        <v>505</v>
      </c>
      <c r="Q139" s="14" t="s">
        <v>3770</v>
      </c>
      <c r="R139" s="14" t="s">
        <v>4380</v>
      </c>
      <c r="S139" s="14">
        <v>22659121</v>
      </c>
      <c r="T139" s="14">
        <v>22659121</v>
      </c>
      <c r="U139" s="19" t="s">
        <v>3272</v>
      </c>
      <c r="V139" s="19"/>
    </row>
    <row r="140" spans="1:22" x14ac:dyDescent="0.25">
      <c r="A140" s="14" t="s">
        <v>1404</v>
      </c>
      <c r="B140" s="14" t="s">
        <v>2473</v>
      </c>
      <c r="C140" s="19" t="s">
        <v>758</v>
      </c>
      <c r="E140" s="19" t="s">
        <v>588</v>
      </c>
      <c r="F140" s="14" t="s">
        <v>2153</v>
      </c>
      <c r="G140" s="14" t="s">
        <v>2805</v>
      </c>
      <c r="H140" s="14" t="s">
        <v>9</v>
      </c>
      <c r="I140" s="14" t="s">
        <v>55</v>
      </c>
      <c r="J140" s="14" t="s">
        <v>23</v>
      </c>
      <c r="K140" s="14" t="s">
        <v>8</v>
      </c>
      <c r="L140" s="20" t="str">
        <f t="shared" si="2"/>
        <v>1-13-03</v>
      </c>
      <c r="M140" s="19"/>
      <c r="N140" s="19"/>
      <c r="O140" s="19"/>
      <c r="P140" s="19" t="s">
        <v>3865</v>
      </c>
      <c r="Q140" s="14" t="s">
        <v>3770</v>
      </c>
      <c r="R140" s="14" t="s">
        <v>1419</v>
      </c>
      <c r="S140" s="14">
        <v>22400440</v>
      </c>
      <c r="T140" s="14">
        <v>0</v>
      </c>
      <c r="U140" s="19" t="s">
        <v>3272</v>
      </c>
      <c r="V140" s="19"/>
    </row>
    <row r="141" spans="1:22" x14ac:dyDescent="0.25">
      <c r="A141" s="14" t="s">
        <v>1404</v>
      </c>
      <c r="B141" s="14" t="s">
        <v>2458</v>
      </c>
      <c r="C141" s="19" t="s">
        <v>400</v>
      </c>
      <c r="E141" s="19" t="s">
        <v>590</v>
      </c>
      <c r="F141" s="14" t="s">
        <v>3281</v>
      </c>
      <c r="G141" s="14" t="s">
        <v>2801</v>
      </c>
      <c r="H141" s="14" t="s">
        <v>9</v>
      </c>
      <c r="I141" s="14" t="s">
        <v>55</v>
      </c>
      <c r="J141" s="14" t="s">
        <v>16</v>
      </c>
      <c r="K141" s="14" t="s">
        <v>6</v>
      </c>
      <c r="L141" s="20" t="str">
        <f t="shared" si="2"/>
        <v>1-09-01</v>
      </c>
      <c r="M141" s="19"/>
      <c r="N141" s="19"/>
      <c r="O141" s="19"/>
      <c r="P141" s="19" t="s">
        <v>111</v>
      </c>
      <c r="Q141" s="14" t="s">
        <v>3770</v>
      </c>
      <c r="R141" s="14" t="s">
        <v>3321</v>
      </c>
      <c r="S141" s="14">
        <v>22033881</v>
      </c>
      <c r="T141" s="14">
        <v>0</v>
      </c>
      <c r="U141" s="19" t="s">
        <v>3272</v>
      </c>
      <c r="V141" s="19"/>
    </row>
    <row r="142" spans="1:22" x14ac:dyDescent="0.25">
      <c r="A142" s="14" t="s">
        <v>1404</v>
      </c>
      <c r="B142" s="14" t="s">
        <v>168</v>
      </c>
      <c r="C142" s="19" t="s">
        <v>399</v>
      </c>
      <c r="E142" s="19" t="s">
        <v>591</v>
      </c>
      <c r="F142" s="14" t="s">
        <v>2156</v>
      </c>
      <c r="G142" s="14" t="s">
        <v>2801</v>
      </c>
      <c r="H142" s="14" t="s">
        <v>9</v>
      </c>
      <c r="I142" s="14" t="s">
        <v>55</v>
      </c>
      <c r="J142" s="14" t="s">
        <v>16</v>
      </c>
      <c r="K142" s="14" t="s">
        <v>6</v>
      </c>
      <c r="L142" s="20" t="str">
        <f t="shared" ref="L142:L205" si="3">CONCATENATE(I142,"-",J142,"-",K142)</f>
        <v>1-09-01</v>
      </c>
      <c r="M142" s="19"/>
      <c r="N142" s="19"/>
      <c r="O142" s="19"/>
      <c r="P142" s="19" t="s">
        <v>195</v>
      </c>
      <c r="Q142" s="14" t="s">
        <v>3770</v>
      </c>
      <c r="R142" s="14" t="s">
        <v>3322</v>
      </c>
      <c r="S142" s="14">
        <v>22821696</v>
      </c>
      <c r="T142" s="14">
        <v>22030505</v>
      </c>
      <c r="U142" s="19" t="s">
        <v>3272</v>
      </c>
      <c r="V142" s="19"/>
    </row>
    <row r="143" spans="1:22" x14ac:dyDescent="0.25">
      <c r="A143" s="14" t="s">
        <v>1404</v>
      </c>
      <c r="B143" s="14" t="s">
        <v>2153</v>
      </c>
      <c r="C143" s="19" t="s">
        <v>588</v>
      </c>
      <c r="E143" s="19" t="s">
        <v>592</v>
      </c>
      <c r="F143" s="14" t="s">
        <v>1524</v>
      </c>
      <c r="G143" s="14" t="s">
        <v>138</v>
      </c>
      <c r="H143" s="14" t="s">
        <v>9</v>
      </c>
      <c r="I143" s="14" t="s">
        <v>137</v>
      </c>
      <c r="J143" s="14" t="s">
        <v>10</v>
      </c>
      <c r="K143" s="14" t="s">
        <v>9</v>
      </c>
      <c r="L143" s="20" t="str">
        <f t="shared" si="3"/>
        <v>4-05-04</v>
      </c>
      <c r="M143" s="19"/>
      <c r="N143" s="19"/>
      <c r="O143" s="19"/>
      <c r="P143" s="19" t="s">
        <v>3927</v>
      </c>
      <c r="Q143" s="14" t="s">
        <v>3770</v>
      </c>
      <c r="R143" s="14" t="s">
        <v>4381</v>
      </c>
      <c r="S143" s="14">
        <v>22635470</v>
      </c>
      <c r="T143" s="14">
        <v>0</v>
      </c>
      <c r="U143" s="19" t="s">
        <v>3272</v>
      </c>
      <c r="V143" s="19"/>
    </row>
    <row r="144" spans="1:22" x14ac:dyDescent="0.25">
      <c r="A144" s="14" t="s">
        <v>1404</v>
      </c>
      <c r="B144" s="14" t="s">
        <v>2499</v>
      </c>
      <c r="C144" s="19" t="s">
        <v>780</v>
      </c>
      <c r="E144" s="19" t="s">
        <v>593</v>
      </c>
      <c r="F144" s="14" t="s">
        <v>2157</v>
      </c>
      <c r="G144" s="14" t="s">
        <v>2805</v>
      </c>
      <c r="H144" s="14" t="s">
        <v>6</v>
      </c>
      <c r="I144" s="14" t="s">
        <v>55</v>
      </c>
      <c r="J144" s="14" t="s">
        <v>15</v>
      </c>
      <c r="K144" s="14" t="s">
        <v>8</v>
      </c>
      <c r="L144" s="20" t="str">
        <f t="shared" si="3"/>
        <v>1-08-03</v>
      </c>
      <c r="M144" s="19"/>
      <c r="N144" s="19"/>
      <c r="O144" s="19"/>
      <c r="P144" s="19" t="s">
        <v>3876</v>
      </c>
      <c r="Q144" s="14" t="s">
        <v>3770</v>
      </c>
      <c r="R144" s="14" t="s">
        <v>3323</v>
      </c>
      <c r="S144" s="14">
        <v>25245259</v>
      </c>
      <c r="T144" s="14">
        <v>0</v>
      </c>
      <c r="U144" s="19" t="s">
        <v>3272</v>
      </c>
      <c r="V144" s="19"/>
    </row>
    <row r="145" spans="1:22" x14ac:dyDescent="0.25">
      <c r="A145" s="14" t="s">
        <v>1404</v>
      </c>
      <c r="B145" s="14" t="s">
        <v>1520</v>
      </c>
      <c r="C145" s="19" t="s">
        <v>747</v>
      </c>
      <c r="E145" s="19" t="s">
        <v>607</v>
      </c>
      <c r="F145" s="14" t="s">
        <v>2184</v>
      </c>
      <c r="G145" s="14" t="s">
        <v>82</v>
      </c>
      <c r="H145" s="14" t="s">
        <v>15</v>
      </c>
      <c r="I145" s="14" t="s">
        <v>57</v>
      </c>
      <c r="J145" s="14" t="s">
        <v>10</v>
      </c>
      <c r="K145" s="14" t="s">
        <v>7</v>
      </c>
      <c r="L145" s="20" t="str">
        <f t="shared" si="3"/>
        <v>2-05-02</v>
      </c>
      <c r="M145" s="19"/>
      <c r="N145" s="19"/>
      <c r="O145" s="19"/>
      <c r="P145" s="19" t="s">
        <v>3931</v>
      </c>
      <c r="Q145" s="14" t="s">
        <v>3770</v>
      </c>
      <c r="R145" s="14" t="s">
        <v>4382</v>
      </c>
      <c r="S145" s="14">
        <v>24468281</v>
      </c>
      <c r="T145" s="14">
        <v>24463838</v>
      </c>
      <c r="U145" s="19" t="s">
        <v>3272</v>
      </c>
      <c r="V145" s="19"/>
    </row>
    <row r="146" spans="1:22" x14ac:dyDescent="0.25">
      <c r="A146" s="14" t="s">
        <v>1404</v>
      </c>
      <c r="B146" s="14" t="s">
        <v>1425</v>
      </c>
      <c r="C146" s="19" t="s">
        <v>74</v>
      </c>
      <c r="E146" s="19" t="s">
        <v>608</v>
      </c>
      <c r="F146" s="14" t="s">
        <v>2185</v>
      </c>
      <c r="G146" s="14" t="s">
        <v>2805</v>
      </c>
      <c r="H146" s="14" t="s">
        <v>10</v>
      </c>
      <c r="I146" s="14" t="s">
        <v>55</v>
      </c>
      <c r="J146" s="14" t="s">
        <v>143</v>
      </c>
      <c r="K146" s="14" t="s">
        <v>6</v>
      </c>
      <c r="L146" s="20" t="str">
        <f t="shared" si="3"/>
        <v>1-14-01</v>
      </c>
      <c r="M146" s="19"/>
      <c r="N146" s="19"/>
      <c r="O146" s="19"/>
      <c r="P146" s="19" t="s">
        <v>3892</v>
      </c>
      <c r="Q146" s="14" t="s">
        <v>3770</v>
      </c>
      <c r="R146" s="14" t="s">
        <v>3324</v>
      </c>
      <c r="S146" s="14">
        <v>22974500</v>
      </c>
      <c r="T146" s="14">
        <v>22369857</v>
      </c>
      <c r="U146" s="19" t="s">
        <v>3272</v>
      </c>
      <c r="V146" s="19"/>
    </row>
    <row r="147" spans="1:22" x14ac:dyDescent="0.25">
      <c r="A147" s="14" t="s">
        <v>1404</v>
      </c>
      <c r="B147" s="14" t="s">
        <v>1797</v>
      </c>
      <c r="C147" s="19" t="s">
        <v>227</v>
      </c>
      <c r="E147" s="19" t="s">
        <v>609</v>
      </c>
      <c r="F147" s="14" t="s">
        <v>2186</v>
      </c>
      <c r="G147" s="14" t="s">
        <v>152</v>
      </c>
      <c r="H147" s="14" t="s">
        <v>12</v>
      </c>
      <c r="I147" s="14" t="s">
        <v>71</v>
      </c>
      <c r="J147" s="14" t="s">
        <v>8</v>
      </c>
      <c r="K147" s="14" t="s">
        <v>10</v>
      </c>
      <c r="L147" s="20" t="str">
        <f t="shared" si="3"/>
        <v>3-03-05</v>
      </c>
      <c r="M147" s="19"/>
      <c r="N147" s="19"/>
      <c r="O147" s="19"/>
      <c r="P147" s="19" t="s">
        <v>3899</v>
      </c>
      <c r="Q147" s="14" t="s">
        <v>3770</v>
      </c>
      <c r="R147" s="14" t="s">
        <v>2697</v>
      </c>
      <c r="S147" s="14">
        <v>22795489</v>
      </c>
      <c r="T147" s="14">
        <v>22795489</v>
      </c>
      <c r="U147" s="19" t="s">
        <v>3272</v>
      </c>
      <c r="V147" s="19"/>
    </row>
    <row r="148" spans="1:22" x14ac:dyDescent="0.25">
      <c r="A148" s="14" t="s">
        <v>1404</v>
      </c>
      <c r="B148" s="14" t="s">
        <v>1522</v>
      </c>
      <c r="C148" s="19" t="s">
        <v>61</v>
      </c>
      <c r="E148" s="19" t="s">
        <v>610</v>
      </c>
      <c r="F148" s="14" t="s">
        <v>2187</v>
      </c>
      <c r="G148" s="14" t="s">
        <v>85</v>
      </c>
      <c r="H148" s="14" t="s">
        <v>7</v>
      </c>
      <c r="I148" s="14" t="s">
        <v>86</v>
      </c>
      <c r="J148" s="14" t="s">
        <v>6</v>
      </c>
      <c r="K148" s="14" t="s">
        <v>6</v>
      </c>
      <c r="L148" s="20" t="str">
        <f t="shared" si="3"/>
        <v>7-01-01</v>
      </c>
      <c r="M148" s="19"/>
      <c r="N148" s="19"/>
      <c r="O148" s="19"/>
      <c r="P148" s="19" t="s">
        <v>2959</v>
      </c>
      <c r="Q148" s="14" t="s">
        <v>845</v>
      </c>
      <c r="R148" s="14" t="s">
        <v>4383</v>
      </c>
      <c r="S148" s="14">
        <v>27582510</v>
      </c>
      <c r="T148" s="14">
        <v>27582510</v>
      </c>
      <c r="U148" s="19" t="s">
        <v>3272</v>
      </c>
      <c r="V148" s="19"/>
    </row>
    <row r="149" spans="1:22" x14ac:dyDescent="0.25">
      <c r="A149" s="14" t="s">
        <v>1404</v>
      </c>
      <c r="B149" s="14" t="s">
        <v>2471</v>
      </c>
      <c r="C149" s="19" t="s">
        <v>753</v>
      </c>
      <c r="E149" s="19" t="s">
        <v>611</v>
      </c>
      <c r="F149" s="14" t="s">
        <v>1532</v>
      </c>
      <c r="G149" s="14" t="s">
        <v>2801</v>
      </c>
      <c r="H149" s="14" t="s">
        <v>8</v>
      </c>
      <c r="I149" s="14" t="s">
        <v>55</v>
      </c>
      <c r="J149" s="14" t="s">
        <v>7</v>
      </c>
      <c r="K149" s="14" t="s">
        <v>8</v>
      </c>
      <c r="L149" s="20" t="str">
        <f t="shared" si="3"/>
        <v>1-02-03</v>
      </c>
      <c r="M149" s="19"/>
      <c r="N149" s="19"/>
      <c r="O149" s="19"/>
      <c r="P149" s="19" t="s">
        <v>3869</v>
      </c>
      <c r="Q149" s="14" t="s">
        <v>3770</v>
      </c>
      <c r="R149" s="14" t="s">
        <v>2698</v>
      </c>
      <c r="S149" s="14">
        <v>22151154</v>
      </c>
      <c r="T149" s="14">
        <v>22151339</v>
      </c>
      <c r="U149" s="19" t="s">
        <v>3272</v>
      </c>
      <c r="V149" s="19"/>
    </row>
    <row r="150" spans="1:22" x14ac:dyDescent="0.25">
      <c r="A150" s="14" t="s">
        <v>1404</v>
      </c>
      <c r="B150" s="14" t="s">
        <v>1523</v>
      </c>
      <c r="C150" s="19" t="s">
        <v>420</v>
      </c>
      <c r="E150" s="19" t="s">
        <v>618</v>
      </c>
      <c r="F150" s="14" t="s">
        <v>550</v>
      </c>
      <c r="G150" s="14" t="s">
        <v>142</v>
      </c>
      <c r="H150" s="14" t="s">
        <v>9</v>
      </c>
      <c r="I150" s="14" t="s">
        <v>57</v>
      </c>
      <c r="J150" s="14" t="s">
        <v>17</v>
      </c>
      <c r="K150" s="14" t="s">
        <v>9</v>
      </c>
      <c r="L150" s="20" t="str">
        <f t="shared" si="3"/>
        <v>2-10-04</v>
      </c>
      <c r="M150" s="19"/>
      <c r="N150" s="19"/>
      <c r="O150" s="19"/>
      <c r="P150" s="19" t="s">
        <v>782</v>
      </c>
      <c r="Q150" s="14" t="s">
        <v>3770</v>
      </c>
      <c r="R150" s="14" t="s">
        <v>2702</v>
      </c>
      <c r="S150" s="14">
        <v>24744070</v>
      </c>
      <c r="T150" s="14">
        <v>0</v>
      </c>
      <c r="U150" s="19" t="s">
        <v>3272</v>
      </c>
      <c r="V150" s="19"/>
    </row>
    <row r="151" spans="1:22" x14ac:dyDescent="0.25">
      <c r="A151" s="14" t="s">
        <v>1404</v>
      </c>
      <c r="B151" s="14" t="s">
        <v>75</v>
      </c>
      <c r="C151" s="19" t="s">
        <v>76</v>
      </c>
      <c r="E151" s="19" t="s">
        <v>619</v>
      </c>
      <c r="F151" s="14" t="s">
        <v>1418</v>
      </c>
      <c r="G151" s="14" t="s">
        <v>104</v>
      </c>
      <c r="H151" s="14" t="s">
        <v>12</v>
      </c>
      <c r="I151" s="14" t="s">
        <v>103</v>
      </c>
      <c r="J151" s="14" t="s">
        <v>6</v>
      </c>
      <c r="K151" s="14" t="s">
        <v>16</v>
      </c>
      <c r="L151" s="20" t="str">
        <f t="shared" si="3"/>
        <v>6-01-09</v>
      </c>
      <c r="M151" s="19"/>
      <c r="N151" s="19"/>
      <c r="O151" s="19"/>
      <c r="P151" s="19" t="s">
        <v>3779</v>
      </c>
      <c r="Q151" s="14" t="s">
        <v>3770</v>
      </c>
      <c r="R151" s="14" t="s">
        <v>3780</v>
      </c>
      <c r="S151" s="14">
        <v>26455530</v>
      </c>
      <c r="T151" s="14">
        <v>26455302</v>
      </c>
      <c r="U151" s="19" t="s">
        <v>3272</v>
      </c>
      <c r="V151" s="19"/>
    </row>
    <row r="152" spans="1:22" x14ac:dyDescent="0.25">
      <c r="A152" s="14" t="s">
        <v>1404</v>
      </c>
      <c r="B152" s="14" t="s">
        <v>1528</v>
      </c>
      <c r="C152" s="19" t="s">
        <v>415</v>
      </c>
      <c r="E152" s="19" t="s">
        <v>629</v>
      </c>
      <c r="F152" s="14" t="s">
        <v>1482</v>
      </c>
      <c r="G152" s="14" t="s">
        <v>2805</v>
      </c>
      <c r="H152" s="14" t="s">
        <v>12</v>
      </c>
      <c r="I152" s="14" t="s">
        <v>55</v>
      </c>
      <c r="J152" s="14" t="s">
        <v>21</v>
      </c>
      <c r="K152" s="14" t="s">
        <v>9</v>
      </c>
      <c r="L152" s="20" t="str">
        <f t="shared" si="3"/>
        <v>1-11-04</v>
      </c>
      <c r="M152" s="19"/>
      <c r="N152" s="19"/>
      <c r="O152" s="19"/>
      <c r="P152" s="19" t="s">
        <v>154</v>
      </c>
      <c r="Q152" s="14" t="s">
        <v>3770</v>
      </c>
      <c r="R152" s="14" t="s">
        <v>3325</v>
      </c>
      <c r="S152" s="14">
        <v>22296800</v>
      </c>
      <c r="T152" s="14">
        <v>0</v>
      </c>
      <c r="U152" s="19" t="s">
        <v>3272</v>
      </c>
      <c r="V152" s="19"/>
    </row>
    <row r="153" spans="1:22" x14ac:dyDescent="0.25">
      <c r="A153" s="14" t="s">
        <v>1404</v>
      </c>
      <c r="B153" s="14" t="s">
        <v>254</v>
      </c>
      <c r="C153" s="19" t="s">
        <v>508</v>
      </c>
      <c r="E153" s="19" t="s">
        <v>471</v>
      </c>
      <c r="F153" s="14" t="s">
        <v>4234</v>
      </c>
      <c r="G153" s="14" t="s">
        <v>338</v>
      </c>
      <c r="H153" s="14" t="s">
        <v>7</v>
      </c>
      <c r="I153" s="14" t="s">
        <v>150</v>
      </c>
      <c r="J153" s="14" t="s">
        <v>6</v>
      </c>
      <c r="K153" s="14" t="s">
        <v>6</v>
      </c>
      <c r="L153" s="20" t="str">
        <f t="shared" si="3"/>
        <v>5-01-01</v>
      </c>
      <c r="M153" s="19"/>
      <c r="N153" s="19"/>
      <c r="O153" s="19"/>
      <c r="P153" s="19" t="s">
        <v>62</v>
      </c>
      <c r="Q153" s="14" t="s">
        <v>3770</v>
      </c>
      <c r="R153" s="14" t="s">
        <v>1534</v>
      </c>
      <c r="S153" s="14">
        <v>26663000</v>
      </c>
      <c r="T153" s="14">
        <v>0</v>
      </c>
      <c r="U153" s="19" t="s">
        <v>3272</v>
      </c>
      <c r="V153" s="19"/>
    </row>
    <row r="154" spans="1:22" x14ac:dyDescent="0.25">
      <c r="A154" s="14" t="s">
        <v>1404</v>
      </c>
      <c r="B154" s="14" t="s">
        <v>275</v>
      </c>
      <c r="C154" s="19" t="s">
        <v>304</v>
      </c>
      <c r="E154" s="19" t="s">
        <v>494</v>
      </c>
      <c r="F154" s="14" t="s">
        <v>1530</v>
      </c>
      <c r="G154" s="14" t="s">
        <v>152</v>
      </c>
      <c r="H154" s="14" t="s">
        <v>12</v>
      </c>
      <c r="I154" s="14" t="s">
        <v>71</v>
      </c>
      <c r="J154" s="14" t="s">
        <v>8</v>
      </c>
      <c r="K154" s="14" t="s">
        <v>13</v>
      </c>
      <c r="L154" s="20" t="str">
        <f t="shared" si="3"/>
        <v>3-03-07</v>
      </c>
      <c r="M154" s="19"/>
      <c r="N154" s="19"/>
      <c r="O154" s="19"/>
      <c r="P154" s="19" t="s">
        <v>3875</v>
      </c>
      <c r="Q154" s="14" t="s">
        <v>3770</v>
      </c>
      <c r="R154" s="14" t="s">
        <v>4384</v>
      </c>
      <c r="S154" s="14">
        <v>22730024</v>
      </c>
      <c r="T154" s="14">
        <v>22730280</v>
      </c>
      <c r="U154" s="19" t="s">
        <v>3272</v>
      </c>
      <c r="V154" s="19"/>
    </row>
    <row r="155" spans="1:22" x14ac:dyDescent="0.25">
      <c r="A155" s="14" t="s">
        <v>1404</v>
      </c>
      <c r="B155" s="14" t="s">
        <v>3284</v>
      </c>
      <c r="C155" s="19" t="s">
        <v>738</v>
      </c>
      <c r="E155" s="19" t="s">
        <v>510</v>
      </c>
      <c r="F155" s="14" t="s">
        <v>1446</v>
      </c>
      <c r="G155" s="14" t="s">
        <v>104</v>
      </c>
      <c r="H155" s="14" t="s">
        <v>6</v>
      </c>
      <c r="I155" s="14" t="s">
        <v>103</v>
      </c>
      <c r="J155" s="14" t="s">
        <v>6</v>
      </c>
      <c r="K155" s="14" t="s">
        <v>6</v>
      </c>
      <c r="L155" s="20" t="str">
        <f t="shared" si="3"/>
        <v>6-01-01</v>
      </c>
      <c r="M155" s="19"/>
      <c r="N155" s="19"/>
      <c r="O155" s="19"/>
      <c r="P155" s="19" t="s">
        <v>499</v>
      </c>
      <c r="Q155" s="14" t="s">
        <v>3770</v>
      </c>
      <c r="R155" s="14" t="s">
        <v>1529</v>
      </c>
      <c r="S155" s="14">
        <v>26634885</v>
      </c>
      <c r="T155" s="14">
        <v>26631871</v>
      </c>
      <c r="U155" s="19" t="s">
        <v>3272</v>
      </c>
      <c r="V155" s="19"/>
    </row>
    <row r="156" spans="1:22" x14ac:dyDescent="0.25">
      <c r="A156" s="14" t="s">
        <v>1404</v>
      </c>
      <c r="B156" s="14" t="s">
        <v>1530</v>
      </c>
      <c r="C156" s="19" t="s">
        <v>494</v>
      </c>
      <c r="E156" s="19" t="s">
        <v>2254</v>
      </c>
      <c r="F156" s="14" t="s">
        <v>1483</v>
      </c>
      <c r="G156" s="14" t="s">
        <v>104</v>
      </c>
      <c r="H156" s="14" t="s">
        <v>12</v>
      </c>
      <c r="I156" s="14" t="s">
        <v>103</v>
      </c>
      <c r="J156" s="14" t="s">
        <v>6</v>
      </c>
      <c r="K156" s="14" t="s">
        <v>16</v>
      </c>
      <c r="L156" s="20" t="str">
        <f t="shared" si="3"/>
        <v>6-01-09</v>
      </c>
      <c r="M156" s="19"/>
      <c r="N156" s="19"/>
      <c r="O156" s="19"/>
      <c r="P156" s="19" t="s">
        <v>3831</v>
      </c>
      <c r="Q156" s="14" t="s">
        <v>3770</v>
      </c>
      <c r="R156" s="14" t="s">
        <v>4385</v>
      </c>
      <c r="S156" s="14">
        <v>26455161</v>
      </c>
      <c r="T156" s="14">
        <v>26455480</v>
      </c>
      <c r="U156" s="19" t="s">
        <v>3272</v>
      </c>
      <c r="V156" s="19"/>
    </row>
    <row r="157" spans="1:22" x14ac:dyDescent="0.25">
      <c r="A157" s="14" t="s">
        <v>1404</v>
      </c>
      <c r="B157" s="14" t="s">
        <v>2157</v>
      </c>
      <c r="C157" s="19" t="s">
        <v>593</v>
      </c>
      <c r="E157" s="19" t="s">
        <v>520</v>
      </c>
      <c r="F157" s="14" t="s">
        <v>2255</v>
      </c>
      <c r="G157" s="14" t="s">
        <v>104</v>
      </c>
      <c r="H157" s="14" t="s">
        <v>10</v>
      </c>
      <c r="I157" s="14" t="s">
        <v>103</v>
      </c>
      <c r="J157" s="14" t="s">
        <v>6</v>
      </c>
      <c r="K157" s="14" t="s">
        <v>6</v>
      </c>
      <c r="L157" s="20" t="str">
        <f t="shared" si="3"/>
        <v>6-01-01</v>
      </c>
      <c r="M157" s="19"/>
      <c r="N157" s="19"/>
      <c r="O157" s="19"/>
      <c r="P157" s="19" t="s">
        <v>3807</v>
      </c>
      <c r="Q157" s="14" t="s">
        <v>845</v>
      </c>
      <c r="R157" s="14" t="s">
        <v>3808</v>
      </c>
      <c r="S157" s="14">
        <v>26614936</v>
      </c>
      <c r="T157" s="14">
        <v>26614936</v>
      </c>
      <c r="U157" s="19" t="s">
        <v>3272</v>
      </c>
      <c r="V157" s="19"/>
    </row>
    <row r="158" spans="1:22" x14ac:dyDescent="0.25">
      <c r="A158" s="14" t="s">
        <v>1404</v>
      </c>
      <c r="B158" s="14" t="s">
        <v>1894</v>
      </c>
      <c r="C158" s="19" t="s">
        <v>391</v>
      </c>
      <c r="E158" s="19" t="s">
        <v>644</v>
      </c>
      <c r="F158" s="14" t="s">
        <v>2262</v>
      </c>
      <c r="G158" s="14" t="s">
        <v>2799</v>
      </c>
      <c r="H158" s="14" t="s">
        <v>6</v>
      </c>
      <c r="I158" s="14" t="s">
        <v>55</v>
      </c>
      <c r="J158" s="14" t="s">
        <v>6</v>
      </c>
      <c r="K158" s="14" t="s">
        <v>21</v>
      </c>
      <c r="L158" s="20" t="str">
        <f t="shared" si="3"/>
        <v>1-01-11</v>
      </c>
      <c r="M158" s="19"/>
      <c r="N158" s="19"/>
      <c r="O158" s="19"/>
      <c r="P158" s="19" t="s">
        <v>530</v>
      </c>
      <c r="Q158" s="14" t="s">
        <v>3770</v>
      </c>
      <c r="R158" s="14" t="s">
        <v>4386</v>
      </c>
      <c r="S158" s="14">
        <v>22278918</v>
      </c>
      <c r="T158" s="14">
        <v>0</v>
      </c>
      <c r="U158" s="19" t="s">
        <v>3272</v>
      </c>
      <c r="V158" s="19"/>
    </row>
    <row r="159" spans="1:22" x14ac:dyDescent="0.25">
      <c r="A159" s="14" t="s">
        <v>1404</v>
      </c>
      <c r="B159" s="14" t="s">
        <v>2519</v>
      </c>
      <c r="C159" s="19" t="s">
        <v>381</v>
      </c>
      <c r="E159" s="19" t="s">
        <v>642</v>
      </c>
      <c r="F159" s="14" t="s">
        <v>680</v>
      </c>
      <c r="G159" s="14" t="s">
        <v>2799</v>
      </c>
      <c r="H159" s="14" t="s">
        <v>12</v>
      </c>
      <c r="I159" s="14" t="s">
        <v>55</v>
      </c>
      <c r="J159" s="14" t="s">
        <v>17</v>
      </c>
      <c r="K159" s="14" t="s">
        <v>6</v>
      </c>
      <c r="L159" s="20" t="str">
        <f t="shared" si="3"/>
        <v>1-10-01</v>
      </c>
      <c r="M159" s="19"/>
      <c r="N159" s="19"/>
      <c r="O159" s="19"/>
      <c r="P159" s="19" t="s">
        <v>3100</v>
      </c>
      <c r="Q159" s="14" t="s">
        <v>3770</v>
      </c>
      <c r="R159" s="14" t="s">
        <v>1428</v>
      </c>
      <c r="S159" s="14">
        <v>22545206</v>
      </c>
      <c r="T159" s="14">
        <v>22545206</v>
      </c>
      <c r="U159" s="19" t="s">
        <v>3272</v>
      </c>
      <c r="V159" s="19"/>
    </row>
    <row r="160" spans="1:22" x14ac:dyDescent="0.25">
      <c r="A160" s="14" t="s">
        <v>1404</v>
      </c>
      <c r="B160" s="14" t="s">
        <v>3298</v>
      </c>
      <c r="C160" s="19" t="s">
        <v>3297</v>
      </c>
      <c r="E160" s="19" t="s">
        <v>411</v>
      </c>
      <c r="F160" s="14" t="s">
        <v>2291</v>
      </c>
      <c r="G160" s="14" t="s">
        <v>138</v>
      </c>
      <c r="H160" s="14" t="s">
        <v>10</v>
      </c>
      <c r="I160" s="14" t="s">
        <v>137</v>
      </c>
      <c r="J160" s="14" t="s">
        <v>8</v>
      </c>
      <c r="K160" s="14" t="s">
        <v>6</v>
      </c>
      <c r="L160" s="20" t="str">
        <f t="shared" si="3"/>
        <v>4-03-01</v>
      </c>
      <c r="M160" s="19"/>
      <c r="N160" s="19"/>
      <c r="O160" s="19"/>
      <c r="P160" s="19" t="s">
        <v>3837</v>
      </c>
      <c r="Q160" s="14" t="s">
        <v>3770</v>
      </c>
      <c r="R160" s="14" t="s">
        <v>2725</v>
      </c>
      <c r="S160" s="14">
        <v>22440776</v>
      </c>
      <c r="T160" s="14">
        <v>22443684</v>
      </c>
      <c r="U160" s="19" t="s">
        <v>3272</v>
      </c>
      <c r="V160" s="19"/>
    </row>
    <row r="161" spans="1:22" x14ac:dyDescent="0.25">
      <c r="A161" s="14" t="s">
        <v>1404</v>
      </c>
      <c r="B161" s="14" t="s">
        <v>550</v>
      </c>
      <c r="C161" s="19" t="s">
        <v>618</v>
      </c>
      <c r="E161" s="19" t="s">
        <v>335</v>
      </c>
      <c r="F161" s="14" t="s">
        <v>2292</v>
      </c>
      <c r="G161" s="14" t="s">
        <v>138</v>
      </c>
      <c r="H161" s="14" t="s">
        <v>8</v>
      </c>
      <c r="I161" s="14" t="s">
        <v>137</v>
      </c>
      <c r="J161" s="14" t="s">
        <v>6</v>
      </c>
      <c r="K161" s="14" t="s">
        <v>8</v>
      </c>
      <c r="L161" s="20" t="str">
        <f t="shared" si="3"/>
        <v>4-01-03</v>
      </c>
      <c r="M161" s="19"/>
      <c r="N161" s="19"/>
      <c r="O161" s="19"/>
      <c r="P161" s="19" t="s">
        <v>117</v>
      </c>
      <c r="Q161" s="14" t="s">
        <v>3770</v>
      </c>
      <c r="R161" s="14" t="s">
        <v>2726</v>
      </c>
      <c r="S161" s="14">
        <v>22650357</v>
      </c>
      <c r="T161" s="14">
        <v>22650357</v>
      </c>
      <c r="U161" s="19" t="s">
        <v>3272</v>
      </c>
      <c r="V161" s="19"/>
    </row>
    <row r="162" spans="1:22" x14ac:dyDescent="0.25">
      <c r="A162" s="14" t="s">
        <v>1404</v>
      </c>
      <c r="B162" s="14" t="s">
        <v>4227</v>
      </c>
      <c r="C162" s="19" t="s">
        <v>452</v>
      </c>
      <c r="E162" s="19" t="s">
        <v>384</v>
      </c>
      <c r="F162" s="14" t="s">
        <v>1535</v>
      </c>
      <c r="G162" s="14" t="s">
        <v>2801</v>
      </c>
      <c r="H162" s="14" t="s">
        <v>9</v>
      </c>
      <c r="I162" s="14" t="s">
        <v>55</v>
      </c>
      <c r="J162" s="14" t="s">
        <v>16</v>
      </c>
      <c r="K162" s="14" t="s">
        <v>6</v>
      </c>
      <c r="L162" s="20" t="str">
        <f t="shared" si="3"/>
        <v>1-09-01</v>
      </c>
      <c r="M162" s="19"/>
      <c r="N162" s="19"/>
      <c r="O162" s="19"/>
      <c r="P162" s="19" t="s">
        <v>3880</v>
      </c>
      <c r="Q162" s="14" t="s">
        <v>3770</v>
      </c>
      <c r="R162" s="14" t="s">
        <v>3326</v>
      </c>
      <c r="S162" s="14">
        <v>22038498</v>
      </c>
      <c r="T162" s="14">
        <v>22827593</v>
      </c>
      <c r="U162" s="19" t="s">
        <v>3272</v>
      </c>
      <c r="V162" s="19"/>
    </row>
    <row r="163" spans="1:22" x14ac:dyDescent="0.25">
      <c r="A163" s="14" t="s">
        <v>1404</v>
      </c>
      <c r="B163" s="14" t="s">
        <v>1532</v>
      </c>
      <c r="C163" s="19" t="s">
        <v>611</v>
      </c>
      <c r="E163" s="19" t="s">
        <v>1463</v>
      </c>
      <c r="F163" s="14" t="s">
        <v>4235</v>
      </c>
      <c r="G163" s="14" t="s">
        <v>85</v>
      </c>
      <c r="H163" s="14" t="s">
        <v>6</v>
      </c>
      <c r="I163" s="14" t="s">
        <v>86</v>
      </c>
      <c r="J163" s="14" t="s">
        <v>6</v>
      </c>
      <c r="K163" s="14" t="s">
        <v>6</v>
      </c>
      <c r="L163" s="20" t="str">
        <f t="shared" si="3"/>
        <v>7-01-01</v>
      </c>
      <c r="M163" s="19"/>
      <c r="N163" s="19"/>
      <c r="O163" s="19"/>
      <c r="P163" s="19" t="s">
        <v>4387</v>
      </c>
      <c r="Q163" s="14" t="s">
        <v>3770</v>
      </c>
      <c r="R163" s="14" t="s">
        <v>3889</v>
      </c>
      <c r="S163" s="14">
        <v>27379229</v>
      </c>
      <c r="T163" s="14">
        <v>25379230</v>
      </c>
      <c r="U163" s="19" t="s">
        <v>3272</v>
      </c>
      <c r="V163" s="19"/>
    </row>
    <row r="164" spans="1:22" x14ac:dyDescent="0.25">
      <c r="A164" s="14" t="s">
        <v>1404</v>
      </c>
      <c r="B164" s="14" t="s">
        <v>4245</v>
      </c>
      <c r="C164" s="19" t="s">
        <v>4244</v>
      </c>
      <c r="E164" s="19" t="s">
        <v>281</v>
      </c>
      <c r="F164" s="14" t="s">
        <v>4236</v>
      </c>
      <c r="G164" s="14" t="s">
        <v>809</v>
      </c>
      <c r="H164" s="14" t="s">
        <v>7</v>
      </c>
      <c r="I164" s="14" t="s">
        <v>71</v>
      </c>
      <c r="J164" s="14" t="s">
        <v>10</v>
      </c>
      <c r="K164" s="14" t="s">
        <v>6</v>
      </c>
      <c r="L164" s="20" t="str">
        <f t="shared" si="3"/>
        <v>3-05-01</v>
      </c>
      <c r="M164" s="19"/>
      <c r="N164" s="19"/>
      <c r="O164" s="19"/>
      <c r="P164" s="19" t="s">
        <v>809</v>
      </c>
      <c r="Q164" s="14" t="s">
        <v>3770</v>
      </c>
      <c r="R164" s="14" t="s">
        <v>1471</v>
      </c>
      <c r="S164" s="14">
        <v>25567617</v>
      </c>
      <c r="T164" s="14">
        <v>25566819</v>
      </c>
      <c r="U164" s="19" t="s">
        <v>3272</v>
      </c>
      <c r="V164" s="19"/>
    </row>
    <row r="165" spans="1:22" x14ac:dyDescent="0.25">
      <c r="A165" s="14" t="s">
        <v>1404</v>
      </c>
      <c r="B165" s="14" t="s">
        <v>1535</v>
      </c>
      <c r="C165" s="19" t="s">
        <v>384</v>
      </c>
      <c r="E165" s="19" t="s">
        <v>1466</v>
      </c>
      <c r="F165" s="14" t="s">
        <v>3282</v>
      </c>
      <c r="G165" s="14" t="s">
        <v>102</v>
      </c>
      <c r="H165" s="14" t="s">
        <v>17</v>
      </c>
      <c r="I165" s="14" t="s">
        <v>103</v>
      </c>
      <c r="J165" s="14" t="s">
        <v>17</v>
      </c>
      <c r="K165" s="14" t="s">
        <v>8</v>
      </c>
      <c r="L165" s="20" t="str">
        <f t="shared" si="3"/>
        <v>6-10-03</v>
      </c>
      <c r="M165" s="19"/>
      <c r="N165" s="19"/>
      <c r="O165" s="19"/>
      <c r="P165" s="19" t="s">
        <v>3036</v>
      </c>
      <c r="Q165" s="14" t="s">
        <v>845</v>
      </c>
      <c r="R165" s="14" t="s">
        <v>3327</v>
      </c>
      <c r="S165" s="14">
        <v>27322359</v>
      </c>
      <c r="T165" s="14">
        <v>27322359</v>
      </c>
      <c r="U165" s="19" t="s">
        <v>3272</v>
      </c>
      <c r="V165" s="19"/>
    </row>
    <row r="166" spans="1:22" x14ac:dyDescent="0.25">
      <c r="A166" s="14" t="s">
        <v>1404</v>
      </c>
      <c r="B166" s="14" t="s">
        <v>1560</v>
      </c>
      <c r="C166" s="19" t="s">
        <v>709</v>
      </c>
      <c r="E166" s="19" t="s">
        <v>288</v>
      </c>
      <c r="F166" s="14" t="s">
        <v>1562</v>
      </c>
      <c r="G166" s="14" t="s">
        <v>613</v>
      </c>
      <c r="H166" s="14" t="s">
        <v>8</v>
      </c>
      <c r="I166" s="14" t="s">
        <v>150</v>
      </c>
      <c r="J166" s="14" t="s">
        <v>15</v>
      </c>
      <c r="K166" s="14" t="s">
        <v>6</v>
      </c>
      <c r="L166" s="20" t="str">
        <f t="shared" si="3"/>
        <v>5-08-01</v>
      </c>
      <c r="M166" s="19"/>
      <c r="N166" s="19"/>
      <c r="O166" s="19"/>
      <c r="P166" s="19" t="s">
        <v>3909</v>
      </c>
      <c r="Q166" s="14" t="s">
        <v>3770</v>
      </c>
      <c r="R166" s="14" t="s">
        <v>4388</v>
      </c>
      <c r="S166" s="14">
        <v>26956466</v>
      </c>
      <c r="T166" s="14">
        <v>26956466</v>
      </c>
      <c r="U166" s="19" t="s">
        <v>3272</v>
      </c>
      <c r="V166" s="19"/>
    </row>
    <row r="167" spans="1:22" x14ac:dyDescent="0.25">
      <c r="A167" s="14" t="s">
        <v>1404</v>
      </c>
      <c r="B167" s="14" t="s">
        <v>1493</v>
      </c>
      <c r="C167" s="19" t="s">
        <v>166</v>
      </c>
      <c r="E167" s="19" t="s">
        <v>387</v>
      </c>
      <c r="F167" s="14" t="s">
        <v>1555</v>
      </c>
      <c r="G167" s="14" t="s">
        <v>138</v>
      </c>
      <c r="H167" s="14" t="s">
        <v>7</v>
      </c>
      <c r="I167" s="14" t="s">
        <v>137</v>
      </c>
      <c r="J167" s="14" t="s">
        <v>6</v>
      </c>
      <c r="K167" s="14" t="s">
        <v>7</v>
      </c>
      <c r="L167" s="20" t="str">
        <f t="shared" si="3"/>
        <v>4-01-02</v>
      </c>
      <c r="M167" s="19"/>
      <c r="N167" s="19"/>
      <c r="O167" s="19"/>
      <c r="P167" s="19" t="s">
        <v>3881</v>
      </c>
      <c r="Q167" s="14" t="s">
        <v>3770</v>
      </c>
      <c r="R167" s="14" t="s">
        <v>3328</v>
      </c>
      <c r="S167" s="14">
        <v>22600353</v>
      </c>
      <c r="T167" s="14">
        <v>0</v>
      </c>
      <c r="U167" s="19" t="s">
        <v>3272</v>
      </c>
      <c r="V167" s="19"/>
    </row>
    <row r="168" spans="1:22" x14ac:dyDescent="0.25">
      <c r="A168" s="14" t="s">
        <v>1404</v>
      </c>
      <c r="B168" s="14" t="s">
        <v>1431</v>
      </c>
      <c r="C168" s="19" t="s">
        <v>93</v>
      </c>
      <c r="E168" s="19" t="s">
        <v>285</v>
      </c>
      <c r="F168" s="14" t="s">
        <v>83</v>
      </c>
      <c r="G168" s="14" t="s">
        <v>613</v>
      </c>
      <c r="H168" s="14" t="s">
        <v>7</v>
      </c>
      <c r="I168" s="14" t="s">
        <v>150</v>
      </c>
      <c r="J168" s="14" t="s">
        <v>13</v>
      </c>
      <c r="K168" s="14" t="s">
        <v>6</v>
      </c>
      <c r="L168" s="20" t="str">
        <f t="shared" si="3"/>
        <v>5-07-01</v>
      </c>
      <c r="M168" s="19"/>
      <c r="N168" s="19"/>
      <c r="O168" s="19"/>
      <c r="P168" s="19" t="s">
        <v>3914</v>
      </c>
      <c r="Q168" s="14" t="s">
        <v>3770</v>
      </c>
      <c r="R168" s="14" t="s">
        <v>2734</v>
      </c>
      <c r="S168" s="14">
        <v>26620374</v>
      </c>
      <c r="T168" s="14">
        <v>26620374</v>
      </c>
      <c r="U168" s="19" t="s">
        <v>3272</v>
      </c>
      <c r="V168" s="19"/>
    </row>
    <row r="169" spans="1:22" x14ac:dyDescent="0.25">
      <c r="A169" s="14" t="s">
        <v>1404</v>
      </c>
      <c r="B169" s="14" t="s">
        <v>1537</v>
      </c>
      <c r="C169" s="19" t="s">
        <v>478</v>
      </c>
      <c r="E169" s="19" t="s">
        <v>292</v>
      </c>
      <c r="F169" s="14" t="s">
        <v>1501</v>
      </c>
      <c r="G169" s="14" t="s">
        <v>2799</v>
      </c>
      <c r="H169" s="14" t="s">
        <v>12</v>
      </c>
      <c r="I169" s="14" t="s">
        <v>55</v>
      </c>
      <c r="J169" s="14" t="s">
        <v>17</v>
      </c>
      <c r="K169" s="14" t="s">
        <v>6</v>
      </c>
      <c r="L169" s="20" t="str">
        <f t="shared" si="3"/>
        <v>1-10-01</v>
      </c>
      <c r="M169" s="19"/>
      <c r="N169" s="19"/>
      <c r="O169" s="19"/>
      <c r="P169" s="19" t="s">
        <v>3848</v>
      </c>
      <c r="Q169" s="14" t="s">
        <v>3770</v>
      </c>
      <c r="R169" s="14" t="s">
        <v>2735</v>
      </c>
      <c r="S169" s="14">
        <v>22540924</v>
      </c>
      <c r="T169" s="14">
        <v>0</v>
      </c>
      <c r="U169" s="19" t="s">
        <v>3272</v>
      </c>
      <c r="V169" s="19"/>
    </row>
    <row r="170" spans="1:22" x14ac:dyDescent="0.25">
      <c r="A170" s="14" t="s">
        <v>1404</v>
      </c>
      <c r="B170" s="14" t="s">
        <v>2091</v>
      </c>
      <c r="C170" s="19" t="s">
        <v>551</v>
      </c>
      <c r="E170" s="19" t="s">
        <v>283</v>
      </c>
      <c r="F170" s="14" t="s">
        <v>1527</v>
      </c>
      <c r="G170" s="14" t="s">
        <v>797</v>
      </c>
      <c r="H170" s="14" t="s">
        <v>6</v>
      </c>
      <c r="I170" s="14" t="s">
        <v>86</v>
      </c>
      <c r="J170" s="14" t="s">
        <v>7</v>
      </c>
      <c r="K170" s="14" t="s">
        <v>6</v>
      </c>
      <c r="L170" s="20" t="str">
        <f t="shared" si="3"/>
        <v>7-02-01</v>
      </c>
      <c r="M170" s="19"/>
      <c r="N170" s="19"/>
      <c r="O170" s="19"/>
      <c r="P170" s="19" t="s">
        <v>3928</v>
      </c>
      <c r="Q170" s="14" t="s">
        <v>3770</v>
      </c>
      <c r="R170" s="14" t="s">
        <v>2736</v>
      </c>
      <c r="S170" s="14">
        <v>27111509</v>
      </c>
      <c r="T170" s="14">
        <v>27111509</v>
      </c>
      <c r="U170" s="19" t="s">
        <v>3272</v>
      </c>
      <c r="V170" s="19"/>
    </row>
    <row r="171" spans="1:22" x14ac:dyDescent="0.25">
      <c r="A171" s="14" t="s">
        <v>1404</v>
      </c>
      <c r="B171" s="14" t="s">
        <v>1440</v>
      </c>
      <c r="C171" s="19" t="s">
        <v>1818</v>
      </c>
      <c r="E171" s="19" t="s">
        <v>693</v>
      </c>
      <c r="F171" s="14" t="s">
        <v>2379</v>
      </c>
      <c r="G171" s="14" t="s">
        <v>152</v>
      </c>
      <c r="H171" s="14" t="s">
        <v>6</v>
      </c>
      <c r="I171" s="14" t="s">
        <v>71</v>
      </c>
      <c r="J171" s="14" t="s">
        <v>6</v>
      </c>
      <c r="K171" s="14" t="s">
        <v>6</v>
      </c>
      <c r="L171" s="20" t="str">
        <f t="shared" si="3"/>
        <v>3-01-01</v>
      </c>
      <c r="M171" s="19"/>
      <c r="N171" s="19"/>
      <c r="O171" s="19"/>
      <c r="P171" s="19" t="s">
        <v>3789</v>
      </c>
      <c r="Q171" s="14" t="s">
        <v>3770</v>
      </c>
      <c r="R171" s="14" t="s">
        <v>4389</v>
      </c>
      <c r="S171" s="14">
        <v>25511140</v>
      </c>
      <c r="T171" s="14">
        <v>25922507</v>
      </c>
      <c r="U171" s="19" t="s">
        <v>3272</v>
      </c>
      <c r="V171" s="19"/>
    </row>
    <row r="172" spans="1:22" x14ac:dyDescent="0.25">
      <c r="A172" s="14" t="s">
        <v>1404</v>
      </c>
      <c r="B172" s="14" t="s">
        <v>1866</v>
      </c>
      <c r="C172" s="19" t="s">
        <v>331</v>
      </c>
      <c r="E172" s="19" t="s">
        <v>330</v>
      </c>
      <c r="F172" s="14" t="s">
        <v>1559</v>
      </c>
      <c r="G172" s="14" t="s">
        <v>2801</v>
      </c>
      <c r="H172" s="14" t="s">
        <v>8</v>
      </c>
      <c r="I172" s="14" t="s">
        <v>55</v>
      </c>
      <c r="J172" s="14" t="s">
        <v>7</v>
      </c>
      <c r="K172" s="14" t="s">
        <v>8</v>
      </c>
      <c r="L172" s="20" t="str">
        <f t="shared" si="3"/>
        <v>1-02-03</v>
      </c>
      <c r="M172" s="19"/>
      <c r="N172" s="19"/>
      <c r="O172" s="19"/>
      <c r="P172" s="19" t="s">
        <v>3869</v>
      </c>
      <c r="Q172" s="14" t="s">
        <v>3770</v>
      </c>
      <c r="R172" s="14" t="s">
        <v>4390</v>
      </c>
      <c r="S172" s="14">
        <v>22152103</v>
      </c>
      <c r="T172" s="14">
        <v>0</v>
      </c>
      <c r="U172" s="19" t="s">
        <v>3272</v>
      </c>
      <c r="V172" s="19"/>
    </row>
    <row r="173" spans="1:22" x14ac:dyDescent="0.25">
      <c r="A173" s="14" t="s">
        <v>1404</v>
      </c>
      <c r="B173" s="14" t="s">
        <v>2474</v>
      </c>
      <c r="C173" s="19" t="s">
        <v>760</v>
      </c>
      <c r="E173" s="19" t="s">
        <v>708</v>
      </c>
      <c r="F173" s="14" t="s">
        <v>2398</v>
      </c>
      <c r="G173" s="14" t="s">
        <v>2805</v>
      </c>
      <c r="H173" s="14" t="s">
        <v>10</v>
      </c>
      <c r="I173" s="14" t="s">
        <v>55</v>
      </c>
      <c r="J173" s="14" t="s">
        <v>143</v>
      </c>
      <c r="K173" s="14" t="s">
        <v>6</v>
      </c>
      <c r="L173" s="20" t="str">
        <f t="shared" si="3"/>
        <v>1-14-01</v>
      </c>
      <c r="M173" s="19"/>
      <c r="N173" s="19"/>
      <c r="O173" s="19"/>
      <c r="P173" s="19" t="s">
        <v>3098</v>
      </c>
      <c r="Q173" s="14" t="s">
        <v>3770</v>
      </c>
      <c r="R173" s="14" t="s">
        <v>2753</v>
      </c>
      <c r="S173" s="14">
        <v>22410874</v>
      </c>
      <c r="T173" s="14">
        <v>22970560</v>
      </c>
      <c r="U173" s="19" t="s">
        <v>3272</v>
      </c>
      <c r="V173" s="19"/>
    </row>
    <row r="174" spans="1:22" x14ac:dyDescent="0.25">
      <c r="A174" s="14" t="s">
        <v>1404</v>
      </c>
      <c r="B174" s="14" t="s">
        <v>1457</v>
      </c>
      <c r="C174" s="19" t="s">
        <v>216</v>
      </c>
      <c r="E174" s="19" t="s">
        <v>709</v>
      </c>
      <c r="F174" s="14" t="s">
        <v>1560</v>
      </c>
      <c r="G174" s="14" t="s">
        <v>138</v>
      </c>
      <c r="H174" s="14" t="s">
        <v>7</v>
      </c>
      <c r="I174" s="14" t="s">
        <v>137</v>
      </c>
      <c r="J174" s="14" t="s">
        <v>6</v>
      </c>
      <c r="K174" s="14" t="s">
        <v>7</v>
      </c>
      <c r="L174" s="20" t="str">
        <f t="shared" si="3"/>
        <v>4-01-02</v>
      </c>
      <c r="M174" s="19"/>
      <c r="N174" s="19"/>
      <c r="O174" s="19"/>
      <c r="P174" s="19" t="s">
        <v>3881</v>
      </c>
      <c r="Q174" s="14" t="s">
        <v>3770</v>
      </c>
      <c r="R174" s="14" t="s">
        <v>1570</v>
      </c>
      <c r="S174" s="14">
        <v>22611717</v>
      </c>
      <c r="T174" s="14">
        <v>22611717</v>
      </c>
      <c r="U174" s="19" t="s">
        <v>3272</v>
      </c>
      <c r="V174" s="19"/>
    </row>
    <row r="175" spans="1:22" x14ac:dyDescent="0.25">
      <c r="A175" s="14" t="s">
        <v>1404</v>
      </c>
      <c r="B175" s="14" t="s">
        <v>2489</v>
      </c>
      <c r="C175" s="19" t="s">
        <v>774</v>
      </c>
      <c r="E175" s="19" t="s">
        <v>722</v>
      </c>
      <c r="F175" s="14" t="s">
        <v>2427</v>
      </c>
      <c r="G175" s="14" t="s">
        <v>2805</v>
      </c>
      <c r="H175" s="14" t="s">
        <v>9</v>
      </c>
      <c r="I175" s="14" t="s">
        <v>55</v>
      </c>
      <c r="J175" s="14" t="s">
        <v>23</v>
      </c>
      <c r="K175" s="14" t="s">
        <v>6</v>
      </c>
      <c r="L175" s="20" t="str">
        <f t="shared" si="3"/>
        <v>1-13-01</v>
      </c>
      <c r="M175" s="19"/>
      <c r="N175" s="19"/>
      <c r="O175" s="19"/>
      <c r="P175" s="19" t="s">
        <v>117</v>
      </c>
      <c r="Q175" s="14" t="s">
        <v>3770</v>
      </c>
      <c r="R175" s="14" t="s">
        <v>2761</v>
      </c>
      <c r="S175" s="14">
        <v>22367259</v>
      </c>
      <c r="T175" s="14">
        <v>22360612</v>
      </c>
      <c r="U175" s="19" t="s">
        <v>3272</v>
      </c>
      <c r="V175" s="19"/>
    </row>
    <row r="176" spans="1:22" x14ac:dyDescent="0.25">
      <c r="A176" s="14" t="s">
        <v>1404</v>
      </c>
      <c r="B176" s="14" t="s">
        <v>1680</v>
      </c>
      <c r="C176" s="19" t="s">
        <v>167</v>
      </c>
      <c r="E176" s="19" t="s">
        <v>723</v>
      </c>
      <c r="F176" s="14" t="s">
        <v>4237</v>
      </c>
      <c r="G176" s="14" t="s">
        <v>496</v>
      </c>
      <c r="H176" s="14" t="s">
        <v>12</v>
      </c>
      <c r="I176" s="14" t="s">
        <v>103</v>
      </c>
      <c r="J176" s="14" t="s">
        <v>12</v>
      </c>
      <c r="K176" s="14" t="s">
        <v>6</v>
      </c>
      <c r="L176" s="20" t="str">
        <f t="shared" si="3"/>
        <v>6-06-01</v>
      </c>
      <c r="M176" s="19"/>
      <c r="N176" s="19"/>
      <c r="O176" s="19"/>
      <c r="P176" s="19" t="s">
        <v>3871</v>
      </c>
      <c r="Q176" s="14" t="s">
        <v>3770</v>
      </c>
      <c r="R176" s="14" t="s">
        <v>3329</v>
      </c>
      <c r="S176" s="14">
        <v>27772681</v>
      </c>
      <c r="T176" s="14">
        <v>27740244</v>
      </c>
      <c r="U176" s="19" t="s">
        <v>3272</v>
      </c>
      <c r="V176" s="19"/>
    </row>
    <row r="177" spans="1:22" x14ac:dyDescent="0.25">
      <c r="A177" s="14" t="s">
        <v>1404</v>
      </c>
      <c r="B177" s="14" t="s">
        <v>1969</v>
      </c>
      <c r="C177" s="19" t="s">
        <v>460</v>
      </c>
      <c r="E177" s="19" t="s">
        <v>724</v>
      </c>
      <c r="F177" s="14" t="s">
        <v>2428</v>
      </c>
      <c r="G177" s="14" t="s">
        <v>82</v>
      </c>
      <c r="H177" s="14" t="s">
        <v>6</v>
      </c>
      <c r="I177" s="14" t="s">
        <v>57</v>
      </c>
      <c r="J177" s="14" t="s">
        <v>6</v>
      </c>
      <c r="K177" s="14" t="s">
        <v>6</v>
      </c>
      <c r="L177" s="20" t="str">
        <f t="shared" si="3"/>
        <v>2-01-01</v>
      </c>
      <c r="M177" s="19"/>
      <c r="N177" s="19"/>
      <c r="O177" s="19"/>
      <c r="P177" s="19" t="s">
        <v>3805</v>
      </c>
      <c r="Q177" s="14" t="s">
        <v>845</v>
      </c>
      <c r="R177" s="14" t="s">
        <v>2762</v>
      </c>
      <c r="S177" s="14">
        <v>24314405</v>
      </c>
      <c r="T177" s="14">
        <v>24314405</v>
      </c>
      <c r="U177" s="19" t="s">
        <v>3272</v>
      </c>
      <c r="V177" s="19"/>
    </row>
    <row r="178" spans="1:22" x14ac:dyDescent="0.25">
      <c r="A178" s="14" t="s">
        <v>1404</v>
      </c>
      <c r="B178" s="14" t="s">
        <v>1509</v>
      </c>
      <c r="C178" s="19" t="s">
        <v>317</v>
      </c>
      <c r="E178" s="19" t="s">
        <v>725</v>
      </c>
      <c r="F178" s="14" t="s">
        <v>3283</v>
      </c>
      <c r="G178" s="14" t="s">
        <v>2801</v>
      </c>
      <c r="H178" s="14" t="s">
        <v>9</v>
      </c>
      <c r="I178" s="14" t="s">
        <v>55</v>
      </c>
      <c r="J178" s="14" t="s">
        <v>16</v>
      </c>
      <c r="K178" s="14" t="s">
        <v>6</v>
      </c>
      <c r="L178" s="20" t="str">
        <f t="shared" si="3"/>
        <v>1-09-01</v>
      </c>
      <c r="M178" s="19"/>
      <c r="N178" s="19"/>
      <c r="O178" s="19"/>
      <c r="P178" s="19" t="s">
        <v>3783</v>
      </c>
      <c r="Q178" s="14" t="s">
        <v>3770</v>
      </c>
      <c r="R178" s="14" t="s">
        <v>4391</v>
      </c>
      <c r="S178" s="14">
        <v>22034621</v>
      </c>
      <c r="T178" s="14">
        <v>0</v>
      </c>
      <c r="U178" s="19" t="s">
        <v>3272</v>
      </c>
      <c r="V178" s="19"/>
    </row>
    <row r="179" spans="1:22" x14ac:dyDescent="0.25">
      <c r="A179" s="14" t="s">
        <v>1404</v>
      </c>
      <c r="B179" s="14" t="s">
        <v>1409</v>
      </c>
      <c r="C179" s="19" t="s">
        <v>58</v>
      </c>
      <c r="E179" s="19" t="s">
        <v>734</v>
      </c>
      <c r="F179" s="14" t="s">
        <v>4238</v>
      </c>
      <c r="G179" s="14" t="s">
        <v>138</v>
      </c>
      <c r="H179" s="14" t="s">
        <v>12</v>
      </c>
      <c r="I179" s="14" t="s">
        <v>137</v>
      </c>
      <c r="J179" s="14" t="s">
        <v>12</v>
      </c>
      <c r="K179" s="14" t="s">
        <v>7</v>
      </c>
      <c r="L179" s="20" t="str">
        <f t="shared" si="3"/>
        <v>4-06-02</v>
      </c>
      <c r="M179" s="19"/>
      <c r="N179" s="19"/>
      <c r="O179" s="19"/>
      <c r="P179" s="19" t="s">
        <v>3834</v>
      </c>
      <c r="Q179" s="14" t="s">
        <v>3770</v>
      </c>
      <c r="R179" s="14" t="s">
        <v>2769</v>
      </c>
      <c r="S179" s="14">
        <v>22684309</v>
      </c>
      <c r="T179" s="14">
        <v>0</v>
      </c>
      <c r="U179" s="19" t="s">
        <v>3272</v>
      </c>
      <c r="V179" s="19"/>
    </row>
    <row r="180" spans="1:22" x14ac:dyDescent="0.25">
      <c r="A180" s="14" t="s">
        <v>1404</v>
      </c>
      <c r="B180" s="14" t="s">
        <v>2185</v>
      </c>
      <c r="C180" s="19" t="s">
        <v>608</v>
      </c>
      <c r="E180" s="19" t="s">
        <v>735</v>
      </c>
      <c r="F180" s="14" t="s">
        <v>4239</v>
      </c>
      <c r="G180" s="14" t="s">
        <v>82</v>
      </c>
      <c r="H180" s="14" t="s">
        <v>9</v>
      </c>
      <c r="I180" s="14" t="s">
        <v>57</v>
      </c>
      <c r="J180" s="14" t="s">
        <v>6</v>
      </c>
      <c r="K180" s="14" t="s">
        <v>9</v>
      </c>
      <c r="L180" s="20" t="str">
        <f t="shared" si="3"/>
        <v>2-01-04</v>
      </c>
      <c r="M180" s="19"/>
      <c r="N180" s="19"/>
      <c r="O180" s="19"/>
      <c r="P180" s="19" t="s">
        <v>499</v>
      </c>
      <c r="Q180" s="14" t="s">
        <v>3770</v>
      </c>
      <c r="R180" s="14" t="s">
        <v>3330</v>
      </c>
      <c r="S180" s="14">
        <v>24382450</v>
      </c>
      <c r="T180" s="14">
        <v>24382450</v>
      </c>
      <c r="U180" s="19" t="s">
        <v>3272</v>
      </c>
      <c r="V180" s="19"/>
    </row>
    <row r="181" spans="1:22" x14ac:dyDescent="0.25">
      <c r="A181" s="14" t="s">
        <v>1404</v>
      </c>
      <c r="B181" s="14" t="s">
        <v>1518</v>
      </c>
      <c r="C181" s="19" t="s">
        <v>1656</v>
      </c>
      <c r="E181" s="19" t="s">
        <v>736</v>
      </c>
      <c r="F181" s="14" t="s">
        <v>2446</v>
      </c>
      <c r="G181" s="14" t="s">
        <v>60</v>
      </c>
      <c r="H181" s="14" t="s">
        <v>8</v>
      </c>
      <c r="I181" s="14" t="s">
        <v>55</v>
      </c>
      <c r="J181" s="14" t="s">
        <v>12</v>
      </c>
      <c r="K181" s="14" t="s">
        <v>6</v>
      </c>
      <c r="L181" s="20" t="str">
        <f t="shared" si="3"/>
        <v>1-06-01</v>
      </c>
      <c r="M181" s="19"/>
      <c r="N181" s="19"/>
      <c r="O181" s="19"/>
      <c r="P181" s="19" t="s">
        <v>3919</v>
      </c>
      <c r="Q181" s="14" t="s">
        <v>3770</v>
      </c>
      <c r="R181" s="14" t="s">
        <v>4392</v>
      </c>
      <c r="S181" s="14">
        <v>22309265</v>
      </c>
      <c r="T181" s="14">
        <v>0</v>
      </c>
      <c r="U181" s="19" t="s">
        <v>3272</v>
      </c>
      <c r="V181" s="19"/>
    </row>
    <row r="182" spans="1:22" x14ac:dyDescent="0.25">
      <c r="A182" s="14" t="s">
        <v>1404</v>
      </c>
      <c r="B182" s="14" t="s">
        <v>2088</v>
      </c>
      <c r="C182" s="19" t="s">
        <v>543</v>
      </c>
      <c r="E182" s="19" t="s">
        <v>737</v>
      </c>
      <c r="F182" s="14" t="s">
        <v>4240</v>
      </c>
      <c r="G182" s="14" t="s">
        <v>2805</v>
      </c>
      <c r="H182" s="14" t="s">
        <v>12</v>
      </c>
      <c r="I182" s="14" t="s">
        <v>55</v>
      </c>
      <c r="J182" s="14" t="s">
        <v>21</v>
      </c>
      <c r="K182" s="14" t="s">
        <v>7</v>
      </c>
      <c r="L182" s="20" t="str">
        <f t="shared" si="3"/>
        <v>1-11-02</v>
      </c>
      <c r="M182" s="19"/>
      <c r="N182" s="19"/>
      <c r="O182" s="19"/>
      <c r="P182" s="19" t="s">
        <v>111</v>
      </c>
      <c r="Q182" s="14" t="s">
        <v>3770</v>
      </c>
      <c r="R182" s="14" t="s">
        <v>4393</v>
      </c>
      <c r="S182" s="14">
        <v>22928412</v>
      </c>
      <c r="T182" s="14">
        <v>25290178</v>
      </c>
      <c r="U182" s="19" t="s">
        <v>3272</v>
      </c>
      <c r="V182" s="19"/>
    </row>
    <row r="183" spans="1:22" x14ac:dyDescent="0.25">
      <c r="A183" s="14" t="s">
        <v>1404</v>
      </c>
      <c r="B183" s="14" t="s">
        <v>1563</v>
      </c>
      <c r="C183" s="19" t="s">
        <v>388</v>
      </c>
      <c r="E183" s="19" t="s">
        <v>742</v>
      </c>
      <c r="F183" s="14" t="s">
        <v>1407</v>
      </c>
      <c r="G183" s="14" t="s">
        <v>2799</v>
      </c>
      <c r="H183" s="14" t="s">
        <v>6</v>
      </c>
      <c r="I183" s="14" t="s">
        <v>55</v>
      </c>
      <c r="J183" s="14" t="s">
        <v>6</v>
      </c>
      <c r="K183" s="14" t="s">
        <v>8</v>
      </c>
      <c r="L183" s="20" t="str">
        <f t="shared" si="3"/>
        <v>1-01-03</v>
      </c>
      <c r="M183" s="19"/>
      <c r="N183" s="19"/>
      <c r="O183" s="19"/>
      <c r="P183" s="19" t="s">
        <v>2900</v>
      </c>
      <c r="Q183" s="14" t="s">
        <v>3770</v>
      </c>
      <c r="R183" s="14" t="s">
        <v>3844</v>
      </c>
      <c r="S183" s="14">
        <v>22335489</v>
      </c>
      <c r="T183" s="14">
        <v>22572114</v>
      </c>
      <c r="U183" s="19" t="s">
        <v>3272</v>
      </c>
      <c r="V183" s="19"/>
    </row>
    <row r="184" spans="1:22" x14ac:dyDescent="0.25">
      <c r="A184" s="14" t="s">
        <v>1404</v>
      </c>
      <c r="B184" s="14" t="s">
        <v>1450</v>
      </c>
      <c r="C184" s="19" t="s">
        <v>1844</v>
      </c>
      <c r="E184" s="19" t="s">
        <v>364</v>
      </c>
      <c r="F184" s="14" t="s">
        <v>1533</v>
      </c>
      <c r="G184" s="14" t="s">
        <v>138</v>
      </c>
      <c r="H184" s="14" t="s">
        <v>12</v>
      </c>
      <c r="I184" s="14" t="s">
        <v>137</v>
      </c>
      <c r="J184" s="14" t="s">
        <v>12</v>
      </c>
      <c r="K184" s="14" t="s">
        <v>9</v>
      </c>
      <c r="L184" s="20" t="str">
        <f t="shared" si="3"/>
        <v>4-06-04</v>
      </c>
      <c r="M184" s="19"/>
      <c r="N184" s="19"/>
      <c r="O184" s="19"/>
      <c r="P184" s="19" t="s">
        <v>3929</v>
      </c>
      <c r="Q184" s="14" t="s">
        <v>3770</v>
      </c>
      <c r="R184" s="14" t="s">
        <v>2772</v>
      </c>
      <c r="S184" s="14">
        <v>22689114</v>
      </c>
      <c r="T184" s="14">
        <v>22682855</v>
      </c>
      <c r="U184" s="19" t="s">
        <v>3272</v>
      </c>
      <c r="V184" s="19"/>
    </row>
    <row r="185" spans="1:22" x14ac:dyDescent="0.25">
      <c r="A185" s="14" t="s">
        <v>1404</v>
      </c>
      <c r="B185" s="14" t="s">
        <v>1461</v>
      </c>
      <c r="C185" s="19" t="s">
        <v>204</v>
      </c>
      <c r="E185" s="19" t="s">
        <v>386</v>
      </c>
      <c r="F185" s="14" t="s">
        <v>2457</v>
      </c>
      <c r="G185" s="14" t="s">
        <v>82</v>
      </c>
      <c r="H185" s="14" t="s">
        <v>12</v>
      </c>
      <c r="I185" s="14" t="s">
        <v>57</v>
      </c>
      <c r="J185" s="14" t="s">
        <v>8</v>
      </c>
      <c r="K185" s="14" t="s">
        <v>7</v>
      </c>
      <c r="L185" s="20" t="str">
        <f t="shared" si="3"/>
        <v>2-03-02</v>
      </c>
      <c r="M185" s="19"/>
      <c r="N185" s="19"/>
      <c r="O185" s="19"/>
      <c r="P185" s="19" t="s">
        <v>3843</v>
      </c>
      <c r="Q185" s="14" t="s">
        <v>3770</v>
      </c>
      <c r="R185" s="14" t="s">
        <v>1519</v>
      </c>
      <c r="S185" s="14">
        <v>24948382</v>
      </c>
      <c r="T185" s="14">
        <v>24948382</v>
      </c>
      <c r="U185" s="19" t="s">
        <v>3272</v>
      </c>
      <c r="V185" s="19"/>
    </row>
    <row r="186" spans="1:22" x14ac:dyDescent="0.25">
      <c r="A186" s="14" t="s">
        <v>1404</v>
      </c>
      <c r="B186" s="14" t="s">
        <v>4232</v>
      </c>
      <c r="C186" s="19" t="s">
        <v>512</v>
      </c>
      <c r="E186" s="19" t="s">
        <v>400</v>
      </c>
      <c r="F186" s="14" t="s">
        <v>2458</v>
      </c>
      <c r="G186" s="14" t="s">
        <v>102</v>
      </c>
      <c r="H186" s="14" t="s">
        <v>10</v>
      </c>
      <c r="I186" s="14" t="s">
        <v>103</v>
      </c>
      <c r="J186" s="14" t="s">
        <v>15</v>
      </c>
      <c r="K186" s="14" t="s">
        <v>6</v>
      </c>
      <c r="L186" s="20" t="str">
        <f t="shared" si="3"/>
        <v>6-08-01</v>
      </c>
      <c r="M186" s="19"/>
      <c r="N186" s="19"/>
      <c r="O186" s="19"/>
      <c r="P186" s="19" t="s">
        <v>3862</v>
      </c>
      <c r="Q186" s="14" t="s">
        <v>3770</v>
      </c>
      <c r="R186" s="14" t="s">
        <v>3863</v>
      </c>
      <c r="S186" s="14">
        <v>27734340</v>
      </c>
      <c r="T186" s="14">
        <v>0</v>
      </c>
      <c r="U186" s="19" t="s">
        <v>3272</v>
      </c>
      <c r="V186" s="19"/>
    </row>
    <row r="187" spans="1:22" x14ac:dyDescent="0.25">
      <c r="A187" s="14" t="s">
        <v>1404</v>
      </c>
      <c r="B187" s="14" t="s">
        <v>2398</v>
      </c>
      <c r="C187" s="19" t="s">
        <v>708</v>
      </c>
      <c r="E187" s="19" t="s">
        <v>745</v>
      </c>
      <c r="F187" s="14" t="s">
        <v>2459</v>
      </c>
      <c r="G187" s="14" t="s">
        <v>152</v>
      </c>
      <c r="H187" s="14" t="s">
        <v>12</v>
      </c>
      <c r="I187" s="14" t="s">
        <v>71</v>
      </c>
      <c r="J187" s="14" t="s">
        <v>8</v>
      </c>
      <c r="K187" s="14" t="s">
        <v>9</v>
      </c>
      <c r="L187" s="20" t="str">
        <f t="shared" si="3"/>
        <v>3-03-04</v>
      </c>
      <c r="M187" s="19"/>
      <c r="N187" s="19"/>
      <c r="O187" s="19"/>
      <c r="P187" s="19" t="s">
        <v>3790</v>
      </c>
      <c r="Q187" s="14" t="s">
        <v>3770</v>
      </c>
      <c r="R187" s="14" t="s">
        <v>2773</v>
      </c>
      <c r="S187" s="14">
        <v>25180103</v>
      </c>
      <c r="T187" s="14">
        <v>22784865</v>
      </c>
      <c r="U187" s="19" t="s">
        <v>3272</v>
      </c>
      <c r="V187" s="19"/>
    </row>
    <row r="188" spans="1:22" x14ac:dyDescent="0.25">
      <c r="A188" s="14" t="s">
        <v>1404</v>
      </c>
      <c r="B188" s="14" t="s">
        <v>2186</v>
      </c>
      <c r="C188" s="19" t="s">
        <v>609</v>
      </c>
      <c r="E188" s="19" t="s">
        <v>746</v>
      </c>
      <c r="F188" s="14" t="s">
        <v>2460</v>
      </c>
      <c r="G188" s="14" t="s">
        <v>142</v>
      </c>
      <c r="H188" s="14" t="s">
        <v>8</v>
      </c>
      <c r="I188" s="14" t="s">
        <v>57</v>
      </c>
      <c r="J188" s="14" t="s">
        <v>17</v>
      </c>
      <c r="K188" s="14" t="s">
        <v>6</v>
      </c>
      <c r="L188" s="20" t="str">
        <f t="shared" si="3"/>
        <v>2-10-01</v>
      </c>
      <c r="M188" s="19"/>
      <c r="N188" s="19"/>
      <c r="O188" s="19"/>
      <c r="P188" s="19" t="s">
        <v>3825</v>
      </c>
      <c r="Q188" s="14" t="s">
        <v>3770</v>
      </c>
      <c r="R188" s="14" t="s">
        <v>4394</v>
      </c>
      <c r="S188" s="14">
        <v>24603374</v>
      </c>
      <c r="T188" s="14">
        <v>0</v>
      </c>
      <c r="U188" s="19" t="s">
        <v>3272</v>
      </c>
      <c r="V188" s="19"/>
    </row>
    <row r="189" spans="1:22" x14ac:dyDescent="0.25">
      <c r="A189" s="14" t="s">
        <v>1404</v>
      </c>
      <c r="B189" s="14" t="s">
        <v>1541</v>
      </c>
      <c r="C189" s="19" t="s">
        <v>775</v>
      </c>
      <c r="E189" s="19" t="s">
        <v>747</v>
      </c>
      <c r="F189" s="14" t="s">
        <v>1520</v>
      </c>
      <c r="G189" s="14" t="s">
        <v>149</v>
      </c>
      <c r="H189" s="14" t="s">
        <v>8</v>
      </c>
      <c r="I189" s="14" t="s">
        <v>150</v>
      </c>
      <c r="J189" s="14" t="s">
        <v>8</v>
      </c>
      <c r="K189" s="14" t="s">
        <v>15</v>
      </c>
      <c r="L189" s="20" t="str">
        <f t="shared" si="3"/>
        <v>5-03-08</v>
      </c>
      <c r="M189" s="19"/>
      <c r="N189" s="19"/>
      <c r="O189" s="19"/>
      <c r="P189" s="19" t="s">
        <v>3866</v>
      </c>
      <c r="Q189" s="14" t="s">
        <v>3770</v>
      </c>
      <c r="R189" s="14" t="s">
        <v>1542</v>
      </c>
      <c r="S189" s="14">
        <v>26546087</v>
      </c>
      <c r="T189" s="14">
        <v>0</v>
      </c>
      <c r="U189" s="19" t="s">
        <v>3272</v>
      </c>
      <c r="V189" s="19"/>
    </row>
    <row r="190" spans="1:22" x14ac:dyDescent="0.25">
      <c r="A190" s="14" t="s">
        <v>1404</v>
      </c>
      <c r="B190" s="14" t="s">
        <v>1429</v>
      </c>
      <c r="C190" s="19" t="s">
        <v>368</v>
      </c>
      <c r="E190" s="19" t="s">
        <v>643</v>
      </c>
      <c r="F190" s="14" t="s">
        <v>2467</v>
      </c>
      <c r="G190" s="14" t="s">
        <v>138</v>
      </c>
      <c r="H190" s="14" t="s">
        <v>10</v>
      </c>
      <c r="I190" s="14" t="s">
        <v>137</v>
      </c>
      <c r="J190" s="14" t="s">
        <v>8</v>
      </c>
      <c r="K190" s="14" t="s">
        <v>8</v>
      </c>
      <c r="L190" s="20" t="str">
        <f t="shared" si="3"/>
        <v>4-03-03</v>
      </c>
      <c r="M190" s="19"/>
      <c r="N190" s="19"/>
      <c r="O190" s="19"/>
      <c r="P190" s="19" t="s">
        <v>3860</v>
      </c>
      <c r="Q190" s="14" t="s">
        <v>3770</v>
      </c>
      <c r="R190" s="14" t="s">
        <v>2776</v>
      </c>
      <c r="S190" s="14">
        <v>22353355</v>
      </c>
      <c r="T190" s="14">
        <v>22358855</v>
      </c>
      <c r="U190" s="19" t="s">
        <v>3272</v>
      </c>
      <c r="V190" s="19"/>
    </row>
    <row r="191" spans="1:22" x14ac:dyDescent="0.25">
      <c r="A191" s="14" t="s">
        <v>1404</v>
      </c>
      <c r="B191" s="14" t="s">
        <v>2152</v>
      </c>
      <c r="C191" s="19" t="s">
        <v>587</v>
      </c>
      <c r="E191" s="19" t="s">
        <v>654</v>
      </c>
      <c r="F191" s="14" t="s">
        <v>2468</v>
      </c>
      <c r="G191" s="14" t="s">
        <v>82</v>
      </c>
      <c r="H191" s="14" t="s">
        <v>16</v>
      </c>
      <c r="I191" s="14" t="s">
        <v>57</v>
      </c>
      <c r="J191" s="14" t="s">
        <v>16</v>
      </c>
      <c r="K191" s="14" t="s">
        <v>6</v>
      </c>
      <c r="L191" s="20" t="str">
        <f t="shared" si="3"/>
        <v>2-09-01</v>
      </c>
      <c r="M191" s="19"/>
      <c r="N191" s="19"/>
      <c r="O191" s="19"/>
      <c r="P191" s="19" t="s">
        <v>3826</v>
      </c>
      <c r="Q191" s="14" t="s">
        <v>3770</v>
      </c>
      <c r="R191" s="14" t="s">
        <v>2634</v>
      </c>
      <c r="S191" s="14">
        <v>24288100</v>
      </c>
      <c r="T191" s="14">
        <v>24288100</v>
      </c>
      <c r="U191" s="19" t="s">
        <v>3272</v>
      </c>
      <c r="V191" s="19"/>
    </row>
    <row r="192" spans="1:22" x14ac:dyDescent="0.25">
      <c r="A192" s="14" t="s">
        <v>1404</v>
      </c>
      <c r="B192" s="14" t="s">
        <v>1694</v>
      </c>
      <c r="C192" s="19" t="s">
        <v>183</v>
      </c>
      <c r="E192" s="19" t="s">
        <v>61</v>
      </c>
      <c r="F192" s="14" t="s">
        <v>1522</v>
      </c>
      <c r="G192" s="14" t="s">
        <v>149</v>
      </c>
      <c r="H192" s="14" t="s">
        <v>12</v>
      </c>
      <c r="I192" s="14" t="s">
        <v>150</v>
      </c>
      <c r="J192" s="14" t="s">
        <v>10</v>
      </c>
      <c r="K192" s="14" t="s">
        <v>8</v>
      </c>
      <c r="L192" s="20" t="str">
        <f t="shared" si="3"/>
        <v>5-05-03</v>
      </c>
      <c r="M192" s="19"/>
      <c r="N192" s="19"/>
      <c r="O192" s="19"/>
      <c r="P192" s="19" t="s">
        <v>3867</v>
      </c>
      <c r="Q192" s="14" t="s">
        <v>3770</v>
      </c>
      <c r="R192" s="14" t="s">
        <v>1545</v>
      </c>
      <c r="S192" s="14">
        <v>40017993</v>
      </c>
      <c r="T192" s="14">
        <v>0</v>
      </c>
      <c r="U192" s="19" t="s">
        <v>3272</v>
      </c>
      <c r="V192" s="19"/>
    </row>
    <row r="193" spans="1:22" x14ac:dyDescent="0.25">
      <c r="A193" s="14" t="s">
        <v>1404</v>
      </c>
      <c r="B193" s="14" t="s">
        <v>1937</v>
      </c>
      <c r="C193" s="19" t="s">
        <v>431</v>
      </c>
      <c r="E193" s="19" t="s">
        <v>753</v>
      </c>
      <c r="F193" s="14" t="s">
        <v>2471</v>
      </c>
      <c r="G193" s="14" t="s">
        <v>496</v>
      </c>
      <c r="H193" s="14" t="s">
        <v>10</v>
      </c>
      <c r="I193" s="14" t="s">
        <v>103</v>
      </c>
      <c r="J193" s="14" t="s">
        <v>21</v>
      </c>
      <c r="K193" s="14" t="s">
        <v>6</v>
      </c>
      <c r="L193" s="20" t="str">
        <f t="shared" si="3"/>
        <v>6-11-01</v>
      </c>
      <c r="M193" s="19"/>
      <c r="N193" s="19"/>
      <c r="O193" s="19"/>
      <c r="P193" s="19" t="s">
        <v>3868</v>
      </c>
      <c r="Q193" s="14" t="s">
        <v>3770</v>
      </c>
      <c r="R193" s="14" t="s">
        <v>2777</v>
      </c>
      <c r="S193" s="14">
        <v>26436128</v>
      </c>
      <c r="T193" s="14">
        <v>26432421</v>
      </c>
      <c r="U193" s="19" t="s">
        <v>3272</v>
      </c>
      <c r="V193" s="19"/>
    </row>
    <row r="194" spans="1:22" x14ac:dyDescent="0.25">
      <c r="A194" s="14" t="s">
        <v>1404</v>
      </c>
      <c r="B194" s="14" t="s">
        <v>1988</v>
      </c>
      <c r="C194" s="19" t="s">
        <v>479</v>
      </c>
      <c r="E194" s="19" t="s">
        <v>738</v>
      </c>
      <c r="F194" s="14" t="s">
        <v>3284</v>
      </c>
      <c r="G194" s="14" t="s">
        <v>2801</v>
      </c>
      <c r="H194" s="14" t="s">
        <v>9</v>
      </c>
      <c r="I194" s="14" t="s">
        <v>55</v>
      </c>
      <c r="J194" s="14" t="s">
        <v>16</v>
      </c>
      <c r="K194" s="14" t="s">
        <v>6</v>
      </c>
      <c r="L194" s="20" t="str">
        <f t="shared" si="3"/>
        <v>1-09-01</v>
      </c>
      <c r="M194" s="19"/>
      <c r="N194" s="19"/>
      <c r="O194" s="19"/>
      <c r="P194" s="19" t="s">
        <v>111</v>
      </c>
      <c r="Q194" s="14" t="s">
        <v>3770</v>
      </c>
      <c r="R194" s="14" t="s">
        <v>3331</v>
      </c>
      <c r="S194" s="14">
        <v>22827777</v>
      </c>
      <c r="T194" s="14">
        <v>0</v>
      </c>
      <c r="U194" s="19" t="s">
        <v>3272</v>
      </c>
      <c r="V194" s="19"/>
    </row>
    <row r="195" spans="1:22" x14ac:dyDescent="0.25">
      <c r="A195" s="14" t="s">
        <v>1404</v>
      </c>
      <c r="B195" s="14" t="s">
        <v>1506</v>
      </c>
      <c r="C195" s="19" t="s">
        <v>68</v>
      </c>
      <c r="E195" s="19" t="s">
        <v>757</v>
      </c>
      <c r="F195" s="14" t="s">
        <v>2472</v>
      </c>
      <c r="G195" s="14" t="s">
        <v>200</v>
      </c>
      <c r="H195" s="14" t="s">
        <v>10</v>
      </c>
      <c r="I195" s="14" t="s">
        <v>55</v>
      </c>
      <c r="J195" s="14" t="s">
        <v>13</v>
      </c>
      <c r="K195" s="14" t="s">
        <v>6</v>
      </c>
      <c r="L195" s="20" t="str">
        <f t="shared" si="3"/>
        <v>1-07-01</v>
      </c>
      <c r="M195" s="19"/>
      <c r="N195" s="19"/>
      <c r="O195" s="19"/>
      <c r="P195" s="19" t="s">
        <v>379</v>
      </c>
      <c r="Q195" s="14" t="s">
        <v>3770</v>
      </c>
      <c r="R195" s="14" t="s">
        <v>3332</v>
      </c>
      <c r="S195" s="14">
        <v>22491516</v>
      </c>
      <c r="T195" s="14">
        <v>22828132</v>
      </c>
      <c r="U195" s="19" t="s">
        <v>3272</v>
      </c>
      <c r="V195" s="19"/>
    </row>
    <row r="196" spans="1:22" x14ac:dyDescent="0.25">
      <c r="A196" s="14" t="s">
        <v>1404</v>
      </c>
      <c r="B196" s="14" t="s">
        <v>1514</v>
      </c>
      <c r="C196" s="19" t="s">
        <v>469</v>
      </c>
      <c r="E196" s="19" t="s">
        <v>307</v>
      </c>
      <c r="F196" s="14" t="s">
        <v>1415</v>
      </c>
      <c r="G196" s="14" t="s">
        <v>102</v>
      </c>
      <c r="H196" s="14" t="s">
        <v>17</v>
      </c>
      <c r="I196" s="14" t="s">
        <v>103</v>
      </c>
      <c r="J196" s="14" t="s">
        <v>17</v>
      </c>
      <c r="K196" s="14" t="s">
        <v>8</v>
      </c>
      <c r="L196" s="20" t="str">
        <f t="shared" si="3"/>
        <v>6-10-03</v>
      </c>
      <c r="M196" s="19"/>
      <c r="N196" s="19"/>
      <c r="O196" s="19"/>
      <c r="P196" s="19" t="s">
        <v>3774</v>
      </c>
      <c r="Q196" s="14" t="s">
        <v>3770</v>
      </c>
      <c r="R196" s="14" t="s">
        <v>3775</v>
      </c>
      <c r="S196" s="14">
        <v>27322886</v>
      </c>
      <c r="T196" s="14">
        <v>0</v>
      </c>
      <c r="U196" s="19" t="s">
        <v>3272</v>
      </c>
      <c r="V196" s="19"/>
    </row>
    <row r="197" spans="1:22" x14ac:dyDescent="0.25">
      <c r="A197" s="14" t="s">
        <v>1404</v>
      </c>
      <c r="B197" s="14" t="s">
        <v>1562</v>
      </c>
      <c r="C197" s="19" t="s">
        <v>288</v>
      </c>
      <c r="E197" s="19" t="s">
        <v>758</v>
      </c>
      <c r="F197" s="14" t="s">
        <v>2473</v>
      </c>
      <c r="G197" s="14" t="s">
        <v>102</v>
      </c>
      <c r="H197" s="14" t="s">
        <v>16</v>
      </c>
      <c r="I197" s="14" t="s">
        <v>103</v>
      </c>
      <c r="J197" s="14" t="s">
        <v>17</v>
      </c>
      <c r="K197" s="14" t="s">
        <v>6</v>
      </c>
      <c r="L197" s="20" t="str">
        <f t="shared" si="3"/>
        <v>6-10-01</v>
      </c>
      <c r="M197" s="19"/>
      <c r="N197" s="19"/>
      <c r="O197" s="19"/>
      <c r="P197" s="19" t="s">
        <v>3861</v>
      </c>
      <c r="Q197" s="14" t="s">
        <v>3770</v>
      </c>
      <c r="R197" s="14" t="s">
        <v>1571</v>
      </c>
      <c r="S197" s="14">
        <v>27832869</v>
      </c>
      <c r="T197" s="14">
        <v>0</v>
      </c>
      <c r="U197" s="19" t="s">
        <v>3272</v>
      </c>
      <c r="V197" s="19"/>
    </row>
    <row r="198" spans="1:22" x14ac:dyDescent="0.25">
      <c r="A198" s="14" t="s">
        <v>1404</v>
      </c>
      <c r="B198" s="14" t="s">
        <v>791</v>
      </c>
      <c r="C198" s="19" t="s">
        <v>470</v>
      </c>
      <c r="E198" s="19" t="s">
        <v>759</v>
      </c>
      <c r="F198" s="14" t="s">
        <v>1478</v>
      </c>
      <c r="G198" s="14" t="s">
        <v>138</v>
      </c>
      <c r="H198" s="14" t="s">
        <v>9</v>
      </c>
      <c r="I198" s="14" t="s">
        <v>137</v>
      </c>
      <c r="J198" s="14" t="s">
        <v>7</v>
      </c>
      <c r="K198" s="14" t="s">
        <v>9</v>
      </c>
      <c r="L198" s="20" t="str">
        <f t="shared" si="3"/>
        <v>4-02-04</v>
      </c>
      <c r="M198" s="19"/>
      <c r="N198" s="19"/>
      <c r="O198" s="19"/>
      <c r="P198" s="19" t="s">
        <v>683</v>
      </c>
      <c r="Q198" s="14" t="s">
        <v>3770</v>
      </c>
      <c r="R198" s="14" t="s">
        <v>2778</v>
      </c>
      <c r="S198" s="14">
        <v>40344198</v>
      </c>
      <c r="T198" s="14">
        <v>0</v>
      </c>
      <c r="U198" s="19" t="s">
        <v>3272</v>
      </c>
      <c r="V198" s="19"/>
    </row>
    <row r="199" spans="1:22" x14ac:dyDescent="0.25">
      <c r="A199" s="14" t="s">
        <v>1404</v>
      </c>
      <c r="B199" s="14" t="s">
        <v>2136</v>
      </c>
      <c r="C199" s="19" t="s">
        <v>576</v>
      </c>
      <c r="E199" s="19" t="s">
        <v>760</v>
      </c>
      <c r="F199" s="14" t="s">
        <v>2474</v>
      </c>
      <c r="G199" s="14" t="s">
        <v>138</v>
      </c>
      <c r="H199" s="14" t="s">
        <v>9</v>
      </c>
      <c r="I199" s="14" t="s">
        <v>137</v>
      </c>
      <c r="J199" s="14" t="s">
        <v>7</v>
      </c>
      <c r="K199" s="14" t="s">
        <v>6</v>
      </c>
      <c r="L199" s="20" t="str">
        <f t="shared" si="3"/>
        <v>4-02-01</v>
      </c>
      <c r="M199" s="19"/>
      <c r="N199" s="19"/>
      <c r="O199" s="19"/>
      <c r="P199" s="19" t="s">
        <v>3886</v>
      </c>
      <c r="Q199" s="14" t="s">
        <v>3770</v>
      </c>
      <c r="R199" s="14" t="s">
        <v>4395</v>
      </c>
      <c r="S199" s="14">
        <v>22374454</v>
      </c>
      <c r="T199" s="14">
        <v>0</v>
      </c>
      <c r="U199" s="19" t="s">
        <v>3272</v>
      </c>
      <c r="V199" s="19"/>
    </row>
    <row r="200" spans="1:22" x14ac:dyDescent="0.25">
      <c r="A200" s="14" t="s">
        <v>1404</v>
      </c>
      <c r="B200" s="14" t="s">
        <v>530</v>
      </c>
      <c r="C200" s="19" t="s">
        <v>409</v>
      </c>
      <c r="E200" s="19" t="s">
        <v>770</v>
      </c>
      <c r="F200" s="14" t="s">
        <v>1561</v>
      </c>
      <c r="G200" s="14" t="s">
        <v>827</v>
      </c>
      <c r="H200" s="14" t="s">
        <v>7</v>
      </c>
      <c r="I200" s="14" t="s">
        <v>103</v>
      </c>
      <c r="J200" s="14" t="s">
        <v>6</v>
      </c>
      <c r="K200" s="14" t="s">
        <v>21</v>
      </c>
      <c r="L200" s="20" t="str">
        <f t="shared" si="3"/>
        <v>6-01-11</v>
      </c>
      <c r="M200" s="19"/>
      <c r="N200" s="19"/>
      <c r="O200" s="19"/>
      <c r="P200" s="19" t="s">
        <v>3847</v>
      </c>
      <c r="Q200" s="14" t="s">
        <v>3770</v>
      </c>
      <c r="R200" s="14" t="s">
        <v>3333</v>
      </c>
      <c r="S200" s="14">
        <v>26420289</v>
      </c>
      <c r="T200" s="14">
        <v>0</v>
      </c>
      <c r="U200" s="19" t="s">
        <v>3272</v>
      </c>
      <c r="V200" s="19"/>
    </row>
    <row r="201" spans="1:22" x14ac:dyDescent="0.25">
      <c r="A201" s="14" t="s">
        <v>1404</v>
      </c>
      <c r="B201" s="14" t="s">
        <v>83</v>
      </c>
      <c r="C201" s="19" t="s">
        <v>285</v>
      </c>
      <c r="E201" s="19" t="s">
        <v>771</v>
      </c>
      <c r="F201" s="14" t="s">
        <v>1469</v>
      </c>
      <c r="G201" s="14" t="s">
        <v>2799</v>
      </c>
      <c r="H201" s="14" t="s">
        <v>8</v>
      </c>
      <c r="I201" s="14" t="s">
        <v>55</v>
      </c>
      <c r="J201" s="14" t="s">
        <v>6</v>
      </c>
      <c r="K201" s="14" t="s">
        <v>12</v>
      </c>
      <c r="L201" s="20" t="str">
        <f t="shared" si="3"/>
        <v>1-01-06</v>
      </c>
      <c r="M201" s="19"/>
      <c r="N201" s="19"/>
      <c r="O201" s="19"/>
      <c r="P201" s="19" t="s">
        <v>3800</v>
      </c>
      <c r="Q201" s="14" t="s">
        <v>3770</v>
      </c>
      <c r="R201" s="14" t="s">
        <v>1500</v>
      </c>
      <c r="S201" s="14">
        <v>40364554</v>
      </c>
      <c r="T201" s="14">
        <v>22270211</v>
      </c>
      <c r="U201" s="19" t="s">
        <v>3272</v>
      </c>
      <c r="V201" s="19"/>
    </row>
    <row r="202" spans="1:22" x14ac:dyDescent="0.25">
      <c r="A202" s="14" t="s">
        <v>1404</v>
      </c>
      <c r="B202" s="14" t="s">
        <v>505</v>
      </c>
      <c r="C202" s="19" t="s">
        <v>192</v>
      </c>
      <c r="E202" s="19" t="s">
        <v>772</v>
      </c>
      <c r="F202" s="14" t="s">
        <v>1521</v>
      </c>
      <c r="G202" s="14" t="s">
        <v>152</v>
      </c>
      <c r="H202" s="14" t="s">
        <v>6</v>
      </c>
      <c r="I202" s="14" t="s">
        <v>71</v>
      </c>
      <c r="J202" s="14" t="s">
        <v>6</v>
      </c>
      <c r="K202" s="14" t="s">
        <v>7</v>
      </c>
      <c r="L202" s="20" t="str">
        <f t="shared" si="3"/>
        <v>3-01-02</v>
      </c>
      <c r="M202" s="19"/>
      <c r="N202" s="19"/>
      <c r="O202" s="19"/>
      <c r="P202" s="19" t="s">
        <v>2942</v>
      </c>
      <c r="Q202" s="14" t="s">
        <v>3770</v>
      </c>
      <c r="R202" s="14" t="s">
        <v>4396</v>
      </c>
      <c r="S202" s="14">
        <v>25520931</v>
      </c>
      <c r="T202" s="14">
        <v>25510456</v>
      </c>
      <c r="U202" s="19" t="s">
        <v>3272</v>
      </c>
      <c r="V202" s="19"/>
    </row>
    <row r="203" spans="1:22" x14ac:dyDescent="0.25">
      <c r="A203" s="14" t="s">
        <v>1404</v>
      </c>
      <c r="B203" s="14" t="s">
        <v>1552</v>
      </c>
      <c r="C203" s="19" t="s">
        <v>327</v>
      </c>
      <c r="E203" s="19" t="s">
        <v>773</v>
      </c>
      <c r="F203" s="14" t="s">
        <v>2488</v>
      </c>
      <c r="G203" s="14" t="s">
        <v>821</v>
      </c>
      <c r="H203" s="14" t="s">
        <v>10</v>
      </c>
      <c r="I203" s="14" t="s">
        <v>150</v>
      </c>
      <c r="J203" s="14" t="s">
        <v>21</v>
      </c>
      <c r="K203" s="14" t="s">
        <v>6</v>
      </c>
      <c r="L203" s="20" t="str">
        <f t="shared" si="3"/>
        <v>5-11-01</v>
      </c>
      <c r="M203" s="19"/>
      <c r="N203" s="19"/>
      <c r="O203" s="19"/>
      <c r="P203" s="19" t="s">
        <v>3799</v>
      </c>
      <c r="Q203" s="14" t="s">
        <v>3770</v>
      </c>
      <c r="R203" s="14" t="s">
        <v>2781</v>
      </c>
      <c r="S203" s="14">
        <v>26598361</v>
      </c>
      <c r="T203" s="14">
        <v>0</v>
      </c>
      <c r="U203" s="19" t="s">
        <v>3272</v>
      </c>
      <c r="V203" s="19"/>
    </row>
    <row r="204" spans="1:22" x14ac:dyDescent="0.25">
      <c r="A204" s="14" t="s">
        <v>1404</v>
      </c>
      <c r="B204" s="14" t="s">
        <v>1525</v>
      </c>
      <c r="C204" s="19" t="s">
        <v>552</v>
      </c>
      <c r="E204" s="19" t="s">
        <v>774</v>
      </c>
      <c r="F204" s="14" t="s">
        <v>2489</v>
      </c>
      <c r="G204" s="14" t="s">
        <v>821</v>
      </c>
      <c r="H204" s="14" t="s">
        <v>6</v>
      </c>
      <c r="I204" s="14" t="s">
        <v>150</v>
      </c>
      <c r="J204" s="14" t="s">
        <v>7</v>
      </c>
      <c r="K204" s="14" t="s">
        <v>6</v>
      </c>
      <c r="L204" s="20" t="str">
        <f t="shared" si="3"/>
        <v>5-02-01</v>
      </c>
      <c r="M204" s="19"/>
      <c r="N204" s="19"/>
      <c r="O204" s="19"/>
      <c r="P204" s="19" t="s">
        <v>3888</v>
      </c>
      <c r="Q204" s="14" t="s">
        <v>3770</v>
      </c>
      <c r="R204" s="14" t="s">
        <v>1540</v>
      </c>
      <c r="S204" s="14">
        <v>26864838</v>
      </c>
      <c r="T204" s="14">
        <v>0</v>
      </c>
      <c r="U204" s="19" t="s">
        <v>3272</v>
      </c>
      <c r="V204" s="19"/>
    </row>
    <row r="205" spans="1:22" x14ac:dyDescent="0.25">
      <c r="A205" s="14" t="s">
        <v>1404</v>
      </c>
      <c r="B205" s="14" t="s">
        <v>4226</v>
      </c>
      <c r="C205" s="19" t="s">
        <v>432</v>
      </c>
      <c r="E205" s="19" t="s">
        <v>775</v>
      </c>
      <c r="F205" s="14" t="s">
        <v>1541</v>
      </c>
      <c r="G205" s="14" t="s">
        <v>138</v>
      </c>
      <c r="H205" s="14" t="s">
        <v>13</v>
      </c>
      <c r="I205" s="14" t="s">
        <v>137</v>
      </c>
      <c r="J205" s="14" t="s">
        <v>13</v>
      </c>
      <c r="K205" s="14" t="s">
        <v>6</v>
      </c>
      <c r="L205" s="20" t="str">
        <f t="shared" si="3"/>
        <v>4-07-01</v>
      </c>
      <c r="M205" s="19"/>
      <c r="N205" s="19"/>
      <c r="O205" s="19"/>
      <c r="P205" s="19" t="s">
        <v>3900</v>
      </c>
      <c r="Q205" s="14" t="s">
        <v>3770</v>
      </c>
      <c r="R205" s="14" t="s">
        <v>4397</v>
      </c>
      <c r="S205" s="14">
        <v>22934863</v>
      </c>
      <c r="T205" s="14">
        <v>22393567</v>
      </c>
      <c r="U205" s="19" t="s">
        <v>3272</v>
      </c>
      <c r="V205" s="19"/>
    </row>
    <row r="206" spans="1:22" x14ac:dyDescent="0.25">
      <c r="A206" s="14" t="s">
        <v>1404</v>
      </c>
      <c r="B206" s="14" t="s">
        <v>195</v>
      </c>
      <c r="C206" s="19" t="s">
        <v>237</v>
      </c>
      <c r="E206" s="19" t="s">
        <v>776</v>
      </c>
      <c r="F206" s="14" t="s">
        <v>1536</v>
      </c>
      <c r="G206" s="14" t="s">
        <v>138</v>
      </c>
      <c r="H206" s="14" t="s">
        <v>7</v>
      </c>
      <c r="I206" s="14" t="s">
        <v>137</v>
      </c>
      <c r="J206" s="14" t="s">
        <v>6</v>
      </c>
      <c r="K206" s="14" t="s">
        <v>8</v>
      </c>
      <c r="L206" s="20" t="str">
        <f t="shared" ref="L206:L238" si="4">CONCATENATE(I206,"-",J206,"-",K206)</f>
        <v>4-01-03</v>
      </c>
      <c r="M206" s="19"/>
      <c r="N206" s="19"/>
      <c r="O206" s="19"/>
      <c r="P206" s="19" t="s">
        <v>244</v>
      </c>
      <c r="Q206" s="14" t="s">
        <v>3770</v>
      </c>
      <c r="R206" s="14" t="s">
        <v>2782</v>
      </c>
      <c r="S206" s="14">
        <v>22659026</v>
      </c>
      <c r="T206" s="14">
        <v>22659026</v>
      </c>
      <c r="U206" s="19" t="s">
        <v>3272</v>
      </c>
      <c r="V206" s="19"/>
    </row>
    <row r="207" spans="1:22" x14ac:dyDescent="0.25">
      <c r="A207" s="14" t="s">
        <v>1404</v>
      </c>
      <c r="B207" s="14" t="s">
        <v>2156</v>
      </c>
      <c r="C207" s="19" t="s">
        <v>591</v>
      </c>
      <c r="E207" s="19" t="s">
        <v>269</v>
      </c>
      <c r="F207" s="14" t="s">
        <v>1417</v>
      </c>
      <c r="G207" s="14" t="s">
        <v>104</v>
      </c>
      <c r="H207" s="14" t="s">
        <v>6</v>
      </c>
      <c r="I207" s="14" t="s">
        <v>103</v>
      </c>
      <c r="J207" s="14" t="s">
        <v>6</v>
      </c>
      <c r="K207" s="14" t="s">
        <v>15</v>
      </c>
      <c r="L207" s="20" t="str">
        <f t="shared" si="4"/>
        <v>6-01-08</v>
      </c>
      <c r="M207" s="19"/>
      <c r="N207" s="19"/>
      <c r="O207" s="19"/>
      <c r="P207" s="19" t="s">
        <v>3777</v>
      </c>
      <c r="Q207" s="14" t="s">
        <v>3770</v>
      </c>
      <c r="R207" s="14" t="s">
        <v>3778</v>
      </c>
      <c r="S207" s="14">
        <v>56633839</v>
      </c>
      <c r="T207" s="14">
        <v>26636064</v>
      </c>
      <c r="U207" s="19" t="s">
        <v>3272</v>
      </c>
      <c r="V207" s="19"/>
    </row>
    <row r="208" spans="1:22" x14ac:dyDescent="0.25">
      <c r="A208" s="14" t="s">
        <v>1404</v>
      </c>
      <c r="B208" s="14" t="s">
        <v>3300</v>
      </c>
      <c r="C208" s="19" t="s">
        <v>3299</v>
      </c>
      <c r="E208" s="19" t="s">
        <v>780</v>
      </c>
      <c r="F208" s="14" t="s">
        <v>2499</v>
      </c>
      <c r="G208" s="14" t="s">
        <v>2801</v>
      </c>
      <c r="H208" s="14" t="s">
        <v>9</v>
      </c>
      <c r="I208" s="14" t="s">
        <v>55</v>
      </c>
      <c r="J208" s="14" t="s">
        <v>16</v>
      </c>
      <c r="K208" s="14" t="s">
        <v>7</v>
      </c>
      <c r="L208" s="20" t="str">
        <f t="shared" si="4"/>
        <v>1-09-02</v>
      </c>
      <c r="M208" s="19"/>
      <c r="N208" s="19"/>
      <c r="O208" s="19"/>
      <c r="P208" s="19" t="s">
        <v>111</v>
      </c>
      <c r="Q208" s="14" t="s">
        <v>3770</v>
      </c>
      <c r="R208" s="14" t="s">
        <v>1544</v>
      </c>
      <c r="S208" s="14">
        <v>22038128</v>
      </c>
      <c r="T208" s="14">
        <v>22826512</v>
      </c>
      <c r="U208" s="19" t="s">
        <v>3272</v>
      </c>
      <c r="V208" s="19"/>
    </row>
    <row r="209" spans="1:22" x14ac:dyDescent="0.25">
      <c r="A209" s="14" t="s">
        <v>1404</v>
      </c>
      <c r="B209" s="14" t="s">
        <v>4224</v>
      </c>
      <c r="C209" s="19" t="s">
        <v>1848</v>
      </c>
      <c r="E209" s="19" t="s">
        <v>361</v>
      </c>
      <c r="F209" s="14" t="s">
        <v>2500</v>
      </c>
      <c r="G209" s="14" t="s">
        <v>149</v>
      </c>
      <c r="H209" s="14" t="s">
        <v>8</v>
      </c>
      <c r="I209" s="14" t="s">
        <v>150</v>
      </c>
      <c r="J209" s="14" t="s">
        <v>8</v>
      </c>
      <c r="K209" s="14" t="s">
        <v>15</v>
      </c>
      <c r="L209" s="20" t="str">
        <f t="shared" si="4"/>
        <v>5-03-08</v>
      </c>
      <c r="M209" s="19"/>
      <c r="N209" s="19"/>
      <c r="O209" s="19"/>
      <c r="P209" s="19" t="s">
        <v>3829</v>
      </c>
      <c r="Q209" s="14" t="s">
        <v>3770</v>
      </c>
      <c r="R209" s="14" t="s">
        <v>2785</v>
      </c>
      <c r="S209" s="14">
        <v>26545042</v>
      </c>
      <c r="T209" s="14">
        <v>26545044</v>
      </c>
      <c r="U209" s="19" t="s">
        <v>3272</v>
      </c>
      <c r="V209" s="19"/>
    </row>
    <row r="210" spans="1:22" x14ac:dyDescent="0.25">
      <c r="A210" s="14" t="s">
        <v>1404</v>
      </c>
      <c r="B210" s="14" t="s">
        <v>1475</v>
      </c>
      <c r="C210" s="19" t="s">
        <v>385</v>
      </c>
      <c r="E210" s="19" t="s">
        <v>352</v>
      </c>
      <c r="F210" s="14" t="s">
        <v>4241</v>
      </c>
      <c r="G210" s="14" t="s">
        <v>797</v>
      </c>
      <c r="H210" s="14" t="s">
        <v>9</v>
      </c>
      <c r="I210" s="14" t="s">
        <v>86</v>
      </c>
      <c r="J210" s="14" t="s">
        <v>12</v>
      </c>
      <c r="K210" s="14" t="s">
        <v>7</v>
      </c>
      <c r="L210" s="20" t="str">
        <f t="shared" si="4"/>
        <v>7-06-02</v>
      </c>
      <c r="M210" s="19"/>
      <c r="N210" s="19"/>
      <c r="O210" s="19"/>
      <c r="P210" s="19" t="s">
        <v>3172</v>
      </c>
      <c r="Q210" s="14" t="s">
        <v>3770</v>
      </c>
      <c r="R210" s="14" t="s">
        <v>3911</v>
      </c>
      <c r="S210" s="14">
        <v>40003554</v>
      </c>
      <c r="T210" s="14">
        <v>0</v>
      </c>
      <c r="U210" s="19" t="s">
        <v>3272</v>
      </c>
      <c r="V210" s="19"/>
    </row>
    <row r="211" spans="1:22" x14ac:dyDescent="0.25">
      <c r="A211" s="14" t="s">
        <v>1404</v>
      </c>
      <c r="B211" s="14" t="s">
        <v>2446</v>
      </c>
      <c r="C211" s="19" t="s">
        <v>736</v>
      </c>
      <c r="E211" s="19" t="s">
        <v>781</v>
      </c>
      <c r="F211" s="14" t="s">
        <v>3285</v>
      </c>
      <c r="G211" s="14" t="s">
        <v>2801</v>
      </c>
      <c r="H211" s="14" t="s">
        <v>8</v>
      </c>
      <c r="I211" s="14" t="s">
        <v>55</v>
      </c>
      <c r="J211" s="14" t="s">
        <v>7</v>
      </c>
      <c r="K211" s="14" t="s">
        <v>8</v>
      </c>
      <c r="L211" s="20" t="str">
        <f t="shared" si="4"/>
        <v>1-02-03</v>
      </c>
      <c r="M211" s="19"/>
      <c r="N211" s="19"/>
      <c r="O211" s="19"/>
      <c r="P211" s="19" t="s">
        <v>3781</v>
      </c>
      <c r="Q211" s="14" t="s">
        <v>3770</v>
      </c>
      <c r="R211" s="14" t="s">
        <v>1543</v>
      </c>
      <c r="S211" s="14">
        <v>22886113</v>
      </c>
      <c r="T211" s="14">
        <v>0</v>
      </c>
      <c r="U211" s="19" t="s">
        <v>3272</v>
      </c>
      <c r="V211" s="19"/>
    </row>
    <row r="212" spans="1:22" x14ac:dyDescent="0.25">
      <c r="A212" s="14" t="s">
        <v>1404</v>
      </c>
      <c r="B212" s="14" t="s">
        <v>680</v>
      </c>
      <c r="C212" s="19" t="s">
        <v>642</v>
      </c>
      <c r="E212" s="19" t="s">
        <v>420</v>
      </c>
      <c r="F212" s="14" t="s">
        <v>1523</v>
      </c>
      <c r="G212" s="14" t="s">
        <v>2801</v>
      </c>
      <c r="H212" s="14" t="s">
        <v>8</v>
      </c>
      <c r="I212" s="14" t="s">
        <v>55</v>
      </c>
      <c r="J212" s="14" t="s">
        <v>7</v>
      </c>
      <c r="K212" s="14" t="s">
        <v>8</v>
      </c>
      <c r="L212" s="20" t="str">
        <f t="shared" si="4"/>
        <v>1-02-03</v>
      </c>
      <c r="M212" s="19"/>
      <c r="N212" s="19"/>
      <c r="O212" s="19"/>
      <c r="P212" s="19" t="s">
        <v>3869</v>
      </c>
      <c r="Q212" s="14" t="s">
        <v>3770</v>
      </c>
      <c r="R212" s="14" t="s">
        <v>1547</v>
      </c>
      <c r="S212" s="14">
        <v>22152393</v>
      </c>
      <c r="T212" s="14">
        <v>22152398</v>
      </c>
      <c r="U212" s="19" t="s">
        <v>3272</v>
      </c>
      <c r="V212" s="19"/>
    </row>
    <row r="213" spans="1:22" x14ac:dyDescent="0.25">
      <c r="A213" s="14" t="s">
        <v>1404</v>
      </c>
      <c r="B213" s="14" t="s">
        <v>1949</v>
      </c>
      <c r="C213" s="19" t="s">
        <v>446</v>
      </c>
      <c r="E213" s="19" t="s">
        <v>435</v>
      </c>
      <c r="F213" s="14" t="s">
        <v>3768</v>
      </c>
      <c r="G213" s="14" t="s">
        <v>82</v>
      </c>
      <c r="H213" s="14" t="s">
        <v>9</v>
      </c>
      <c r="I213" s="14" t="s">
        <v>57</v>
      </c>
      <c r="J213" s="14" t="s">
        <v>6</v>
      </c>
      <c r="K213" s="14" t="s">
        <v>7</v>
      </c>
      <c r="L213" s="20" t="str">
        <f t="shared" si="4"/>
        <v>2-01-02</v>
      </c>
      <c r="M213" s="19"/>
      <c r="N213" s="19"/>
      <c r="O213" s="19"/>
      <c r="P213" s="19" t="s">
        <v>3924</v>
      </c>
      <c r="Q213" s="14" t="s">
        <v>3770</v>
      </c>
      <c r="R213" s="14" t="s">
        <v>1382</v>
      </c>
      <c r="S213" s="14">
        <v>24334736</v>
      </c>
      <c r="T213" s="14">
        <v>24339892</v>
      </c>
      <c r="U213" s="19" t="s">
        <v>3272</v>
      </c>
      <c r="V213" s="19"/>
    </row>
    <row r="214" spans="1:22" x14ac:dyDescent="0.25">
      <c r="A214" s="14" t="s">
        <v>1404</v>
      </c>
      <c r="B214" s="14" t="s">
        <v>1408</v>
      </c>
      <c r="C214" s="19" t="s">
        <v>1438</v>
      </c>
      <c r="E214" s="19" t="s">
        <v>413</v>
      </c>
      <c r="F214" s="14" t="s">
        <v>4242</v>
      </c>
      <c r="G214" s="14" t="s">
        <v>2801</v>
      </c>
      <c r="H214" s="14" t="s">
        <v>8</v>
      </c>
      <c r="I214" s="14" t="s">
        <v>55</v>
      </c>
      <c r="J214" s="14" t="s">
        <v>7</v>
      </c>
      <c r="K214" s="14" t="s">
        <v>8</v>
      </c>
      <c r="L214" s="20" t="str">
        <f t="shared" si="4"/>
        <v>1-02-03</v>
      </c>
      <c r="M214" s="19"/>
      <c r="N214" s="19"/>
      <c r="O214" s="19"/>
      <c r="P214" s="19" t="s">
        <v>3906</v>
      </c>
      <c r="Q214" s="14" t="s">
        <v>3770</v>
      </c>
      <c r="R214" s="14" t="s">
        <v>3907</v>
      </c>
      <c r="S214" s="14">
        <v>22280562</v>
      </c>
      <c r="T214" s="14">
        <v>22280562</v>
      </c>
      <c r="U214" s="19" t="s">
        <v>3272</v>
      </c>
      <c r="V214" s="19"/>
    </row>
    <row r="215" spans="1:22" x14ac:dyDescent="0.25">
      <c r="A215" s="14" t="s">
        <v>1404</v>
      </c>
      <c r="B215" s="14" t="s">
        <v>1521</v>
      </c>
      <c r="C215" s="19" t="s">
        <v>772</v>
      </c>
      <c r="E215" s="19" t="s">
        <v>415</v>
      </c>
      <c r="F215" s="14" t="s">
        <v>1528</v>
      </c>
      <c r="G215" s="14" t="s">
        <v>2799</v>
      </c>
      <c r="H215" s="14" t="s">
        <v>12</v>
      </c>
      <c r="I215" s="14" t="s">
        <v>55</v>
      </c>
      <c r="J215" s="14" t="s">
        <v>17</v>
      </c>
      <c r="K215" s="14" t="s">
        <v>6</v>
      </c>
      <c r="L215" s="20" t="str">
        <f t="shared" si="4"/>
        <v>1-10-01</v>
      </c>
      <c r="M215" s="19"/>
      <c r="N215" s="19"/>
      <c r="O215" s="19"/>
      <c r="P215" s="19" t="s">
        <v>3848</v>
      </c>
      <c r="Q215" s="14" t="s">
        <v>3770</v>
      </c>
      <c r="R215" s="14" t="s">
        <v>1548</v>
      </c>
      <c r="S215" s="14">
        <v>22140489</v>
      </c>
      <c r="T215" s="14">
        <v>0</v>
      </c>
      <c r="U215" s="19" t="s">
        <v>3272</v>
      </c>
      <c r="V215" s="19"/>
    </row>
    <row r="216" spans="1:22" x14ac:dyDescent="0.25">
      <c r="B216" s="14" t="s">
        <v>1592</v>
      </c>
      <c r="C216" s="19" t="s">
        <v>64</v>
      </c>
      <c r="E216" s="19" t="s">
        <v>430</v>
      </c>
      <c r="F216" s="14" t="s">
        <v>2507</v>
      </c>
      <c r="G216" s="14" t="s">
        <v>338</v>
      </c>
      <c r="H216" s="14" t="s">
        <v>9</v>
      </c>
      <c r="I216" s="14" t="s">
        <v>150</v>
      </c>
      <c r="J216" s="14" t="s">
        <v>6</v>
      </c>
      <c r="K216" s="14" t="s">
        <v>6</v>
      </c>
      <c r="L216" s="20" t="str">
        <f t="shared" si="4"/>
        <v>5-01-01</v>
      </c>
      <c r="M216" s="19"/>
      <c r="N216" s="19"/>
      <c r="O216" s="19"/>
      <c r="P216" s="19" t="s">
        <v>3923</v>
      </c>
      <c r="Q216" s="14" t="s">
        <v>3770</v>
      </c>
      <c r="R216" s="14" t="s">
        <v>2789</v>
      </c>
      <c r="S216" s="14">
        <v>22662134</v>
      </c>
      <c r="T216" s="14">
        <v>22662134</v>
      </c>
      <c r="U216" s="19" t="s">
        <v>3272</v>
      </c>
      <c r="V216" s="19"/>
    </row>
    <row r="217" spans="1:22" x14ac:dyDescent="0.25">
      <c r="B217" s="14" t="s">
        <v>2507</v>
      </c>
      <c r="C217" s="19" t="s">
        <v>430</v>
      </c>
      <c r="E217" s="19" t="s">
        <v>418</v>
      </c>
      <c r="F217" s="14" t="s">
        <v>1499</v>
      </c>
      <c r="G217" s="14" t="s">
        <v>2799</v>
      </c>
      <c r="H217" s="14" t="s">
        <v>6</v>
      </c>
      <c r="I217" s="14" t="s">
        <v>55</v>
      </c>
      <c r="J217" s="14" t="s">
        <v>6</v>
      </c>
      <c r="K217" s="14" t="s">
        <v>21</v>
      </c>
      <c r="L217" s="20" t="str">
        <f t="shared" si="4"/>
        <v>1-01-11</v>
      </c>
      <c r="M217" s="19"/>
      <c r="N217" s="19"/>
      <c r="O217" s="19"/>
      <c r="P217" s="19" t="s">
        <v>2910</v>
      </c>
      <c r="Q217" s="14" t="s">
        <v>3770</v>
      </c>
      <c r="R217" s="14" t="s">
        <v>1564</v>
      </c>
      <c r="S217" s="14">
        <v>22266596</v>
      </c>
      <c r="T217" s="14">
        <v>22274907</v>
      </c>
      <c r="U217" s="19" t="s">
        <v>3272</v>
      </c>
      <c r="V217" s="19"/>
    </row>
    <row r="218" spans="1:22" x14ac:dyDescent="0.25">
      <c r="B218" s="14" t="s">
        <v>4237</v>
      </c>
      <c r="C218" s="19" t="s">
        <v>723</v>
      </c>
      <c r="E218" s="19" t="s">
        <v>422</v>
      </c>
      <c r="F218" s="14" t="s">
        <v>2508</v>
      </c>
      <c r="G218" s="14" t="s">
        <v>2805</v>
      </c>
      <c r="H218" s="14" t="s">
        <v>10</v>
      </c>
      <c r="I218" s="14" t="s">
        <v>55</v>
      </c>
      <c r="J218" s="14" t="s">
        <v>143</v>
      </c>
      <c r="K218" s="14" t="s">
        <v>6</v>
      </c>
      <c r="L218" s="20" t="str">
        <f t="shared" si="4"/>
        <v>1-14-01</v>
      </c>
      <c r="M218" s="19"/>
      <c r="N218" s="19"/>
      <c r="O218" s="19"/>
      <c r="P218" s="19" t="s">
        <v>271</v>
      </c>
      <c r="Q218" s="14" t="s">
        <v>3770</v>
      </c>
      <c r="R218" s="14" t="s">
        <v>2790</v>
      </c>
      <c r="S218" s="14">
        <v>22978043</v>
      </c>
      <c r="T218" s="14">
        <v>0</v>
      </c>
      <c r="U218" s="19" t="s">
        <v>3272</v>
      </c>
      <c r="V218" s="19"/>
    </row>
    <row r="219" spans="1:22" x14ac:dyDescent="0.25">
      <c r="B219" s="14" t="s">
        <v>3768</v>
      </c>
      <c r="C219" s="19" t="s">
        <v>435</v>
      </c>
      <c r="E219" s="19" t="s">
        <v>428</v>
      </c>
      <c r="F219" s="14" t="s">
        <v>1491</v>
      </c>
      <c r="G219" s="14" t="s">
        <v>149</v>
      </c>
      <c r="H219" s="14" t="s">
        <v>12</v>
      </c>
      <c r="I219" s="14" t="s">
        <v>150</v>
      </c>
      <c r="J219" s="14" t="s">
        <v>10</v>
      </c>
      <c r="K219" s="14" t="s">
        <v>8</v>
      </c>
      <c r="L219" s="20" t="str">
        <f t="shared" si="4"/>
        <v>5-05-03</v>
      </c>
      <c r="M219" s="19"/>
      <c r="N219" s="19"/>
      <c r="O219" s="19"/>
      <c r="P219" s="19" t="s">
        <v>3838</v>
      </c>
      <c r="Q219" s="14" t="s">
        <v>3770</v>
      </c>
      <c r="R219" s="14" t="s">
        <v>1546</v>
      </c>
      <c r="S219" s="14">
        <v>26701064</v>
      </c>
      <c r="T219" s="14">
        <v>0</v>
      </c>
      <c r="U219" s="19" t="s">
        <v>3272</v>
      </c>
      <c r="V219" s="19"/>
    </row>
    <row r="220" spans="1:22" x14ac:dyDescent="0.25">
      <c r="B220" s="14" t="s">
        <v>4233</v>
      </c>
      <c r="C220" s="19" t="s">
        <v>261</v>
      </c>
      <c r="E220" s="19" t="s">
        <v>374</v>
      </c>
      <c r="F220" s="14" t="s">
        <v>1480</v>
      </c>
      <c r="G220" s="14" t="s">
        <v>2801</v>
      </c>
      <c r="H220" s="14" t="s">
        <v>9</v>
      </c>
      <c r="I220" s="14" t="s">
        <v>55</v>
      </c>
      <c r="J220" s="14" t="s">
        <v>16</v>
      </c>
      <c r="K220" s="14" t="s">
        <v>10</v>
      </c>
      <c r="L220" s="20" t="str">
        <f t="shared" si="4"/>
        <v>1-09-05</v>
      </c>
      <c r="M220" s="19"/>
      <c r="N220" s="19"/>
      <c r="O220" s="19"/>
      <c r="P220" s="19" t="s">
        <v>3828</v>
      </c>
      <c r="Q220" s="14" t="s">
        <v>3770</v>
      </c>
      <c r="R220" s="14" t="s">
        <v>4398</v>
      </c>
      <c r="S220" s="14">
        <v>22821282</v>
      </c>
      <c r="T220" s="14">
        <v>0</v>
      </c>
      <c r="U220" s="19" t="s">
        <v>3272</v>
      </c>
      <c r="V220" s="19"/>
    </row>
    <row r="221" spans="1:22" x14ac:dyDescent="0.25">
      <c r="B221" s="14" t="s">
        <v>2472</v>
      </c>
      <c r="C221" s="19" t="s">
        <v>757</v>
      </c>
      <c r="E221" s="19" t="s">
        <v>381</v>
      </c>
      <c r="F221" s="14" t="s">
        <v>2519</v>
      </c>
      <c r="G221" s="14" t="s">
        <v>149</v>
      </c>
      <c r="H221" s="14" t="s">
        <v>8</v>
      </c>
      <c r="I221" s="14" t="s">
        <v>150</v>
      </c>
      <c r="J221" s="14" t="s">
        <v>8</v>
      </c>
      <c r="K221" s="14" t="s">
        <v>9</v>
      </c>
      <c r="L221" s="20" t="str">
        <f t="shared" si="4"/>
        <v>5-03-04</v>
      </c>
      <c r="M221" s="19"/>
      <c r="N221" s="19"/>
      <c r="O221" s="19"/>
      <c r="P221" s="19" t="s">
        <v>3878</v>
      </c>
      <c r="Q221" s="14" t="s">
        <v>3770</v>
      </c>
      <c r="R221" s="14" t="s">
        <v>2792</v>
      </c>
      <c r="S221" s="14">
        <v>26536181</v>
      </c>
      <c r="T221" s="14">
        <v>26536181</v>
      </c>
      <c r="U221" s="19" t="s">
        <v>3272</v>
      </c>
      <c r="V221" s="19"/>
    </row>
    <row r="222" spans="1:22" x14ac:dyDescent="0.25">
      <c r="B222" s="14" t="s">
        <v>1555</v>
      </c>
      <c r="C222" s="19" t="s">
        <v>387</v>
      </c>
      <c r="E222" s="19" t="s">
        <v>395</v>
      </c>
      <c r="F222" s="14" t="s">
        <v>4243</v>
      </c>
      <c r="G222" s="14" t="s">
        <v>2799</v>
      </c>
      <c r="H222" s="14" t="s">
        <v>8</v>
      </c>
      <c r="I222" s="14" t="s">
        <v>55</v>
      </c>
      <c r="J222" s="14" t="s">
        <v>89</v>
      </c>
      <c r="K222" s="14" t="s">
        <v>7</v>
      </c>
      <c r="L222" s="20" t="str">
        <f t="shared" si="4"/>
        <v>1-18-02</v>
      </c>
      <c r="M222" s="19"/>
      <c r="N222" s="19"/>
      <c r="O222" s="19"/>
      <c r="P222" s="19" t="s">
        <v>3857</v>
      </c>
      <c r="Q222" s="14" t="s">
        <v>3770</v>
      </c>
      <c r="R222" s="14" t="s">
        <v>1412</v>
      </c>
      <c r="S222" s="14">
        <v>22734271</v>
      </c>
      <c r="T222" s="14">
        <v>22733414</v>
      </c>
      <c r="U222" s="19" t="s">
        <v>3272</v>
      </c>
      <c r="V222" s="19"/>
    </row>
    <row r="223" spans="1:22" x14ac:dyDescent="0.25">
      <c r="B223" s="14" t="s">
        <v>1507</v>
      </c>
      <c r="C223" s="19" t="s">
        <v>553</v>
      </c>
      <c r="E223" s="19" t="s">
        <v>751</v>
      </c>
      <c r="F223" s="14" t="s">
        <v>1470</v>
      </c>
      <c r="G223" s="14" t="s">
        <v>136</v>
      </c>
      <c r="H223" s="14" t="s">
        <v>8</v>
      </c>
      <c r="I223" s="14" t="s">
        <v>137</v>
      </c>
      <c r="J223" s="14" t="s">
        <v>17</v>
      </c>
      <c r="K223" s="14" t="s">
        <v>6</v>
      </c>
      <c r="L223" s="20" t="str">
        <f t="shared" si="4"/>
        <v>4-10-01</v>
      </c>
      <c r="M223" s="19"/>
      <c r="N223" s="19"/>
      <c r="O223" s="19"/>
      <c r="P223" s="19" t="s">
        <v>3098</v>
      </c>
      <c r="Q223" s="14" t="s">
        <v>3770</v>
      </c>
      <c r="R223" s="14" t="s">
        <v>4399</v>
      </c>
      <c r="S223" s="14">
        <v>27665737</v>
      </c>
      <c r="T223" s="14">
        <v>0</v>
      </c>
      <c r="U223" s="19" t="s">
        <v>3272</v>
      </c>
      <c r="V223" s="19"/>
    </row>
    <row r="224" spans="1:22" x14ac:dyDescent="0.25">
      <c r="B224" s="14" t="s">
        <v>3769</v>
      </c>
      <c r="C224" s="19" t="s">
        <v>3762</v>
      </c>
      <c r="E224" s="19" t="s">
        <v>3286</v>
      </c>
      <c r="F224" s="14" t="s">
        <v>3287</v>
      </c>
      <c r="G224" s="14" t="s">
        <v>821</v>
      </c>
      <c r="H224" s="14" t="s">
        <v>12</v>
      </c>
      <c r="I224" s="14" t="s">
        <v>150</v>
      </c>
      <c r="J224" s="14" t="s">
        <v>7</v>
      </c>
      <c r="K224" s="14" t="s">
        <v>12</v>
      </c>
      <c r="L224" s="20" t="str">
        <f t="shared" si="4"/>
        <v>5-02-06</v>
      </c>
      <c r="M224" s="19"/>
      <c r="N224" s="19"/>
      <c r="O224" s="19"/>
      <c r="P224" s="19" t="s">
        <v>3835</v>
      </c>
      <c r="Q224" s="14" t="s">
        <v>3770</v>
      </c>
      <c r="R224" s="14" t="s">
        <v>4400</v>
      </c>
      <c r="S224" s="14">
        <v>26821213</v>
      </c>
      <c r="T224" s="14">
        <v>26568075</v>
      </c>
      <c r="U224" s="19" t="s">
        <v>3272</v>
      </c>
      <c r="V224" s="19"/>
    </row>
    <row r="225" spans="1:22" x14ac:dyDescent="0.25">
      <c r="A225" s="14" t="s">
        <v>1404</v>
      </c>
      <c r="B225" s="14" t="s">
        <v>1524</v>
      </c>
      <c r="C225" s="19" t="s">
        <v>592</v>
      </c>
      <c r="E225" s="19" t="s">
        <v>3288</v>
      </c>
      <c r="F225" s="14" t="s">
        <v>3289</v>
      </c>
      <c r="G225" s="14" t="s">
        <v>149</v>
      </c>
      <c r="H225" s="14" t="s">
        <v>8</v>
      </c>
      <c r="I225" s="14" t="s">
        <v>150</v>
      </c>
      <c r="J225" s="14" t="s">
        <v>8</v>
      </c>
      <c r="K225" s="14" t="s">
        <v>9</v>
      </c>
      <c r="L225" s="20" t="str">
        <f t="shared" si="4"/>
        <v>5-03-04</v>
      </c>
      <c r="M225" s="19"/>
      <c r="N225" s="19"/>
      <c r="O225" s="19"/>
      <c r="P225" s="19" t="s">
        <v>3801</v>
      </c>
      <c r="Q225" s="14" t="s">
        <v>3770</v>
      </c>
      <c r="R225" s="14" t="s">
        <v>3802</v>
      </c>
      <c r="S225" s="14">
        <v>26537009</v>
      </c>
      <c r="T225" s="14">
        <v>0</v>
      </c>
      <c r="U225" s="19" t="s">
        <v>3272</v>
      </c>
      <c r="V225" s="19"/>
    </row>
    <row r="226" spans="1:22" x14ac:dyDescent="0.25">
      <c r="A226" s="14" t="s">
        <v>1404</v>
      </c>
      <c r="B226" s="14" t="s">
        <v>744</v>
      </c>
      <c r="C226" s="19" t="s">
        <v>3292</v>
      </c>
      <c r="E226" s="19" t="s">
        <v>3290</v>
      </c>
      <c r="F226" s="14" t="s">
        <v>3291</v>
      </c>
      <c r="G226" s="14" t="s">
        <v>821</v>
      </c>
      <c r="H226" s="14" t="s">
        <v>6</v>
      </c>
      <c r="I226" s="14" t="s">
        <v>150</v>
      </c>
      <c r="J226" s="14" t="s">
        <v>7</v>
      </c>
      <c r="K226" s="14" t="s">
        <v>6</v>
      </c>
      <c r="L226" s="20" t="str">
        <f t="shared" si="4"/>
        <v>5-02-01</v>
      </c>
      <c r="M226" s="19"/>
      <c r="N226" s="19"/>
      <c r="O226" s="19"/>
      <c r="P226" s="19" t="s">
        <v>821</v>
      </c>
      <c r="Q226" s="14" t="s">
        <v>845</v>
      </c>
      <c r="R226" s="14" t="s">
        <v>3334</v>
      </c>
      <c r="S226" s="14">
        <v>25626238</v>
      </c>
      <c r="T226" s="14">
        <v>0</v>
      </c>
      <c r="U226" s="19" t="s">
        <v>3272</v>
      </c>
      <c r="V226" s="19"/>
    </row>
    <row r="227" spans="1:22" x14ac:dyDescent="0.25">
      <c r="A227" s="14" t="s">
        <v>1404</v>
      </c>
      <c r="B227" s="14" t="s">
        <v>3277</v>
      </c>
      <c r="C227" s="19" t="s">
        <v>318</v>
      </c>
      <c r="E227" s="19" t="s">
        <v>3292</v>
      </c>
      <c r="F227" s="14" t="s">
        <v>744</v>
      </c>
      <c r="G227" s="14" t="s">
        <v>2801</v>
      </c>
      <c r="H227" s="14" t="s">
        <v>8</v>
      </c>
      <c r="I227" s="14" t="s">
        <v>55</v>
      </c>
      <c r="J227" s="14" t="s">
        <v>7</v>
      </c>
      <c r="K227" s="14" t="s">
        <v>8</v>
      </c>
      <c r="L227" s="20" t="str">
        <f t="shared" si="4"/>
        <v>1-02-03</v>
      </c>
      <c r="M227" s="19"/>
      <c r="N227" s="19"/>
      <c r="O227" s="19"/>
      <c r="P227" s="19" t="s">
        <v>3869</v>
      </c>
      <c r="Q227" s="14" t="s">
        <v>3770</v>
      </c>
      <c r="R227" s="14" t="s">
        <v>4364</v>
      </c>
      <c r="S227" s="14">
        <v>22152204</v>
      </c>
      <c r="T227" s="14">
        <v>0</v>
      </c>
      <c r="U227" s="19" t="s">
        <v>3272</v>
      </c>
      <c r="V227" s="19"/>
    </row>
    <row r="228" spans="1:22" x14ac:dyDescent="0.25">
      <c r="A228" s="14" t="s">
        <v>1404</v>
      </c>
      <c r="B228" s="14" t="s">
        <v>1527</v>
      </c>
      <c r="C228" s="19" t="s">
        <v>283</v>
      </c>
      <c r="E228" s="19" t="s">
        <v>3293</v>
      </c>
      <c r="F228" s="14" t="s">
        <v>3294</v>
      </c>
      <c r="G228" s="14" t="s">
        <v>439</v>
      </c>
      <c r="H228" s="14" t="s">
        <v>8</v>
      </c>
      <c r="I228" s="14" t="s">
        <v>55</v>
      </c>
      <c r="J228" s="14" t="s">
        <v>440</v>
      </c>
      <c r="K228" s="14" t="s">
        <v>8</v>
      </c>
      <c r="L228" s="20" t="str">
        <f t="shared" si="4"/>
        <v>1-19-03</v>
      </c>
      <c r="M228" s="19"/>
      <c r="N228" s="19"/>
      <c r="O228" s="19"/>
      <c r="P228" s="19" t="s">
        <v>3784</v>
      </c>
      <c r="Q228" s="14" t="s">
        <v>3770</v>
      </c>
      <c r="R228" s="14" t="s">
        <v>3335</v>
      </c>
      <c r="S228" s="14">
        <v>27723034</v>
      </c>
      <c r="T228" s="14">
        <v>27723033</v>
      </c>
      <c r="U228" s="19" t="s">
        <v>3272</v>
      </c>
      <c r="V228" s="19"/>
    </row>
    <row r="229" spans="1:22" x14ac:dyDescent="0.25">
      <c r="A229" s="14" t="s">
        <v>1404</v>
      </c>
      <c r="B229" s="14" t="s">
        <v>1533</v>
      </c>
      <c r="C229" s="19" t="s">
        <v>364</v>
      </c>
      <c r="E229" s="19" t="s">
        <v>3295</v>
      </c>
      <c r="F229" s="14" t="s">
        <v>3296</v>
      </c>
      <c r="G229" s="14" t="s">
        <v>136</v>
      </c>
      <c r="H229" s="14" t="s">
        <v>7</v>
      </c>
      <c r="I229" s="14" t="s">
        <v>137</v>
      </c>
      <c r="J229" s="14" t="s">
        <v>17</v>
      </c>
      <c r="K229" s="14" t="s">
        <v>8</v>
      </c>
      <c r="L229" s="20" t="str">
        <f t="shared" si="4"/>
        <v>4-10-03</v>
      </c>
      <c r="M229" s="19"/>
      <c r="N229" s="19"/>
      <c r="O229" s="19"/>
      <c r="P229" s="19" t="s">
        <v>3855</v>
      </c>
      <c r="Q229" s="14" t="s">
        <v>845</v>
      </c>
      <c r="R229" s="14" t="s">
        <v>3856</v>
      </c>
      <c r="S229" s="14">
        <v>27644600</v>
      </c>
      <c r="T229" s="14">
        <v>0</v>
      </c>
      <c r="U229" s="19" t="s">
        <v>3272</v>
      </c>
      <c r="V229" s="19"/>
    </row>
    <row r="230" spans="1:22" x14ac:dyDescent="0.25">
      <c r="A230" s="14" t="s">
        <v>1404</v>
      </c>
      <c r="B230" s="14" t="s">
        <v>2427</v>
      </c>
      <c r="C230" s="19" t="s">
        <v>722</v>
      </c>
      <c r="E230" s="19" t="s">
        <v>3297</v>
      </c>
      <c r="F230" s="14" t="s">
        <v>3298</v>
      </c>
      <c r="G230" s="14" t="s">
        <v>138</v>
      </c>
      <c r="H230" s="14" t="s">
        <v>9</v>
      </c>
      <c r="I230" s="14" t="s">
        <v>137</v>
      </c>
      <c r="J230" s="14" t="s">
        <v>7</v>
      </c>
      <c r="K230" s="14" t="s">
        <v>10</v>
      </c>
      <c r="L230" s="20" t="str">
        <f t="shared" si="4"/>
        <v>4-02-05</v>
      </c>
      <c r="M230" s="19"/>
      <c r="N230" s="19"/>
      <c r="O230" s="19"/>
      <c r="P230" s="19" t="s">
        <v>3879</v>
      </c>
      <c r="Q230" s="14" t="s">
        <v>3770</v>
      </c>
      <c r="R230" s="14" t="s">
        <v>4401</v>
      </c>
      <c r="S230" s="14">
        <v>22607305</v>
      </c>
      <c r="T230" s="14">
        <v>22623263</v>
      </c>
      <c r="U230" s="19" t="s">
        <v>3272</v>
      </c>
      <c r="V230" s="19"/>
    </row>
    <row r="231" spans="1:22" x14ac:dyDescent="0.25">
      <c r="A231" s="14" t="s">
        <v>1404</v>
      </c>
      <c r="B231" s="14" t="s">
        <v>2508</v>
      </c>
      <c r="C231" s="19" t="s">
        <v>422</v>
      </c>
      <c r="E231" s="19" t="s">
        <v>3299</v>
      </c>
      <c r="F231" s="14" t="s">
        <v>3300</v>
      </c>
      <c r="G231" s="14" t="s">
        <v>2801</v>
      </c>
      <c r="H231" s="14" t="s">
        <v>7</v>
      </c>
      <c r="I231" s="14" t="s">
        <v>55</v>
      </c>
      <c r="J231" s="14" t="s">
        <v>6</v>
      </c>
      <c r="K231" s="14" t="s">
        <v>16</v>
      </c>
      <c r="L231" s="20" t="str">
        <f t="shared" si="4"/>
        <v>1-01-09</v>
      </c>
      <c r="M231" s="19"/>
      <c r="N231" s="19"/>
      <c r="O231" s="19"/>
      <c r="P231" s="19" t="s">
        <v>3791</v>
      </c>
      <c r="Q231" s="14" t="s">
        <v>3770</v>
      </c>
      <c r="R231" s="14" t="s">
        <v>3336</v>
      </c>
      <c r="S231" s="14">
        <v>22312070</v>
      </c>
      <c r="T231" s="14">
        <v>0</v>
      </c>
      <c r="U231" s="19" t="s">
        <v>3272</v>
      </c>
      <c r="V231" s="19"/>
    </row>
    <row r="232" spans="1:22" x14ac:dyDescent="0.25">
      <c r="A232" s="14" t="s">
        <v>1404</v>
      </c>
      <c r="B232" s="14" t="s">
        <v>1893</v>
      </c>
      <c r="C232" s="19" t="s">
        <v>380</v>
      </c>
      <c r="E232" s="19" t="s">
        <v>3758</v>
      </c>
      <c r="F232" s="14" t="s">
        <v>3763</v>
      </c>
      <c r="G232" s="14" t="s">
        <v>142</v>
      </c>
      <c r="H232" s="14" t="s">
        <v>143</v>
      </c>
      <c r="I232" s="14" t="s">
        <v>57</v>
      </c>
      <c r="J232" s="14" t="s">
        <v>17</v>
      </c>
      <c r="K232" s="14" t="s">
        <v>6</v>
      </c>
      <c r="L232" s="20" t="str">
        <f t="shared" si="4"/>
        <v>2-10-01</v>
      </c>
      <c r="M232" s="19"/>
      <c r="N232" s="19"/>
      <c r="O232" s="19"/>
      <c r="P232" s="19" t="s">
        <v>3272</v>
      </c>
      <c r="Q232" s="14" t="s">
        <v>3770</v>
      </c>
      <c r="R232" s="14" t="s">
        <v>4402</v>
      </c>
      <c r="S232" s="14">
        <v>24602979</v>
      </c>
      <c r="T232" s="14">
        <v>24604629</v>
      </c>
      <c r="U232" s="19" t="s">
        <v>3272</v>
      </c>
      <c r="V232" s="19"/>
    </row>
    <row r="233" spans="1:22" x14ac:dyDescent="0.25">
      <c r="A233" s="14" t="s">
        <v>1404</v>
      </c>
      <c r="B233" s="14" t="s">
        <v>1499</v>
      </c>
      <c r="C233" s="19" t="s">
        <v>418</v>
      </c>
      <c r="E233" s="19" t="s">
        <v>3759</v>
      </c>
      <c r="F233" s="14" t="s">
        <v>3765</v>
      </c>
      <c r="G233" s="14" t="s">
        <v>827</v>
      </c>
      <c r="H233" s="14" t="s">
        <v>7</v>
      </c>
      <c r="I233" s="14" t="s">
        <v>103</v>
      </c>
      <c r="J233" s="14" t="s">
        <v>6</v>
      </c>
      <c r="K233" s="14" t="s">
        <v>21</v>
      </c>
      <c r="L233" s="20" t="str">
        <f t="shared" si="4"/>
        <v>6-01-11</v>
      </c>
      <c r="M233" s="19"/>
      <c r="N233" s="19"/>
      <c r="O233" s="19"/>
      <c r="P233" s="19" t="s">
        <v>3814</v>
      </c>
      <c r="Q233" s="14" t="s">
        <v>3770</v>
      </c>
      <c r="R233" s="14" t="s">
        <v>3815</v>
      </c>
      <c r="S233" s="14">
        <v>26400249</v>
      </c>
      <c r="T233" s="14">
        <v>0</v>
      </c>
      <c r="U233" s="19" t="s">
        <v>3272</v>
      </c>
      <c r="V233" s="19"/>
    </row>
    <row r="234" spans="1:22" x14ac:dyDescent="0.25">
      <c r="A234" s="14" t="s">
        <v>1404</v>
      </c>
      <c r="B234" s="14" t="s">
        <v>2184</v>
      </c>
      <c r="C234" s="19" t="s">
        <v>607</v>
      </c>
      <c r="E234" s="19" t="s">
        <v>3761</v>
      </c>
      <c r="F234" s="14" t="s">
        <v>3767</v>
      </c>
      <c r="G234" s="14" t="s">
        <v>82</v>
      </c>
      <c r="H234" s="14" t="s">
        <v>9</v>
      </c>
      <c r="I234" s="14" t="s">
        <v>57</v>
      </c>
      <c r="J234" s="14" t="s">
        <v>6</v>
      </c>
      <c r="K234" s="14" t="s">
        <v>10</v>
      </c>
      <c r="L234" s="20" t="str">
        <f t="shared" si="4"/>
        <v>2-01-05</v>
      </c>
      <c r="M234" s="19"/>
      <c r="N234" s="19"/>
      <c r="O234" s="19"/>
      <c r="P234" s="19" t="s">
        <v>3850</v>
      </c>
      <c r="Q234" s="14" t="s">
        <v>3770</v>
      </c>
      <c r="R234" s="14" t="s">
        <v>3851</v>
      </c>
      <c r="S234" s="14">
        <v>22019467</v>
      </c>
      <c r="T234" s="14">
        <v>0</v>
      </c>
      <c r="U234" s="19" t="s">
        <v>3272</v>
      </c>
      <c r="V234" s="19"/>
    </row>
    <row r="235" spans="1:22" x14ac:dyDescent="0.25">
      <c r="A235" s="14" t="s">
        <v>1404</v>
      </c>
      <c r="B235" s="14" t="s">
        <v>1559</v>
      </c>
      <c r="C235" s="19" t="s">
        <v>330</v>
      </c>
      <c r="E235" s="19" t="s">
        <v>3762</v>
      </c>
      <c r="F235" s="14" t="s">
        <v>3769</v>
      </c>
      <c r="G235" s="14" t="s">
        <v>2801</v>
      </c>
      <c r="H235" s="14" t="s">
        <v>9</v>
      </c>
      <c r="I235" s="14" t="s">
        <v>55</v>
      </c>
      <c r="J235" s="14" t="s">
        <v>16</v>
      </c>
      <c r="K235" s="14" t="s">
        <v>8</v>
      </c>
      <c r="L235" s="20" t="str">
        <f t="shared" si="4"/>
        <v>1-09-03</v>
      </c>
      <c r="M235" s="19"/>
      <c r="N235" s="19"/>
      <c r="O235" s="19"/>
      <c r="P235" s="19" t="s">
        <v>3925</v>
      </c>
      <c r="Q235" s="14" t="s">
        <v>3770</v>
      </c>
      <c r="R235" s="14" t="s">
        <v>3926</v>
      </c>
      <c r="S235" s="14">
        <v>22035867</v>
      </c>
      <c r="T235" s="14">
        <v>22035912</v>
      </c>
      <c r="U235" s="19" t="s">
        <v>3272</v>
      </c>
      <c r="V235" s="19"/>
    </row>
    <row r="236" spans="1:22" x14ac:dyDescent="0.25">
      <c r="A236" s="14" t="s">
        <v>1404</v>
      </c>
      <c r="B236" s="14" t="s">
        <v>1487</v>
      </c>
      <c r="C236" s="19" t="s">
        <v>270</v>
      </c>
      <c r="E236" s="19" t="s">
        <v>3760</v>
      </c>
      <c r="F236" s="14" t="s">
        <v>3766</v>
      </c>
      <c r="G236" s="14" t="s">
        <v>2805</v>
      </c>
      <c r="H236" s="14" t="s">
        <v>10</v>
      </c>
      <c r="I236" s="14" t="s">
        <v>55</v>
      </c>
      <c r="J236" s="14" t="s">
        <v>143</v>
      </c>
      <c r="K236" s="14" t="s">
        <v>7</v>
      </c>
      <c r="L236" s="20" t="str">
        <f t="shared" si="4"/>
        <v>1-14-02</v>
      </c>
      <c r="M236" s="19"/>
      <c r="N236" s="19"/>
      <c r="O236" s="19"/>
      <c r="P236" s="19" t="s">
        <v>225</v>
      </c>
      <c r="Q236" s="14" t="s">
        <v>3770</v>
      </c>
      <c r="R236" s="14" t="s">
        <v>3840</v>
      </c>
      <c r="S236" s="14">
        <v>22297708</v>
      </c>
      <c r="T236" s="14">
        <v>0</v>
      </c>
      <c r="U236" s="19" t="s">
        <v>3272</v>
      </c>
      <c r="V236" s="19"/>
    </row>
    <row r="237" spans="1:22" x14ac:dyDescent="0.25">
      <c r="A237" s="14" t="s">
        <v>1404</v>
      </c>
      <c r="B237" s="14" t="s">
        <v>1536</v>
      </c>
      <c r="C237" s="19" t="s">
        <v>776</v>
      </c>
      <c r="E237" s="19" t="s">
        <v>4244</v>
      </c>
      <c r="F237" s="14" t="s">
        <v>4245</v>
      </c>
      <c r="G237" s="14" t="s">
        <v>200</v>
      </c>
      <c r="H237" s="14" t="s">
        <v>10</v>
      </c>
      <c r="I237" s="14" t="s">
        <v>55</v>
      </c>
      <c r="J237" s="14" t="s">
        <v>13</v>
      </c>
      <c r="K237" s="14" t="s">
        <v>6</v>
      </c>
      <c r="L237" s="20" t="str">
        <f t="shared" si="4"/>
        <v>1-07-01</v>
      </c>
      <c r="M237" s="19"/>
      <c r="N237" s="19"/>
      <c r="O237" s="19"/>
      <c r="P237" s="19" t="s">
        <v>4403</v>
      </c>
      <c r="Q237" s="14" t="s">
        <v>3770</v>
      </c>
      <c r="R237" s="14" t="s">
        <v>4404</v>
      </c>
      <c r="S237" s="14">
        <v>26548787</v>
      </c>
      <c r="T237" s="14">
        <v>0</v>
      </c>
      <c r="U237" s="19" t="s">
        <v>3272</v>
      </c>
      <c r="V237" s="19"/>
    </row>
    <row r="238" spans="1:22" x14ac:dyDescent="0.25">
      <c r="A238" s="14" t="s">
        <v>1404</v>
      </c>
      <c r="B238" s="14" t="s">
        <v>835</v>
      </c>
      <c r="C238" s="19" t="s">
        <v>1606</v>
      </c>
      <c r="E238" s="19" t="s">
        <v>4246</v>
      </c>
      <c r="F238" s="14" t="s">
        <v>4247</v>
      </c>
      <c r="G238" s="14" t="s">
        <v>149</v>
      </c>
      <c r="H238" s="14" t="s">
        <v>8</v>
      </c>
      <c r="I238" s="14" t="s">
        <v>150</v>
      </c>
      <c r="J238" s="14" t="s">
        <v>8</v>
      </c>
      <c r="K238" s="14" t="s">
        <v>15</v>
      </c>
      <c r="L238" s="20" t="str">
        <f t="shared" si="4"/>
        <v>5-03-08</v>
      </c>
      <c r="M238" s="19"/>
      <c r="N238" s="19"/>
      <c r="O238" s="19"/>
      <c r="P238" s="19" t="s">
        <v>3120</v>
      </c>
      <c r="Q238" s="14" t="s">
        <v>3770</v>
      </c>
      <c r="R238" s="14" t="s">
        <v>4405</v>
      </c>
      <c r="S238" s="14">
        <v>26536363</v>
      </c>
      <c r="T238" s="14">
        <v>0</v>
      </c>
      <c r="U238" s="19" t="s">
        <v>3272</v>
      </c>
      <c r="V238" s="19"/>
    </row>
  </sheetData>
  <sheetProtection algorithmName="SHA-512" hashValue="fHrDhMwnxy89g9MCxb+V/jhpuBBzPo9pohQqYyVTQEFPodU0NcGyMoTKskHustR11dKpcZGhPMUGOZt2l3txtg==" saltValue="0U7QHhA5/I4l0G0FXcDYQQ==" spinCount="100000" sheet="1" objects="1" scenarios="1"/>
  <autoFilter ref="A2:V238"/>
  <sortState ref="B3:C238">
    <sortCondition ref="B3:B23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S471"/>
  <sheetViews>
    <sheetView zoomScale="80" zoomScaleNormal="80" workbookViewId="0">
      <pane ySplit="2" topLeftCell="A3" activePane="bottomLeft" state="frozen"/>
      <selection activeCell="B1" sqref="B1"/>
      <selection pane="bottomLeft" activeCell="D11" sqref="A11:XFD11"/>
    </sheetView>
  </sheetViews>
  <sheetFormatPr baseColWidth="10" defaultRowHeight="15" x14ac:dyDescent="0.25"/>
  <cols>
    <col min="1" max="1" width="11.5703125" style="2" bestFit="1" customWidth="1"/>
    <col min="2" max="2" width="11.28515625" style="2" bestFit="1" customWidth="1"/>
    <col min="3" max="3" width="53.42578125" style="2" bestFit="1" customWidth="1"/>
    <col min="4" max="4" width="21.28515625" style="2" bestFit="1" customWidth="1"/>
    <col min="5" max="5" width="9.28515625" style="2" bestFit="1" customWidth="1"/>
    <col min="6" max="6" width="6.42578125" style="2" bestFit="1" customWidth="1"/>
    <col min="7" max="7" width="7.85546875" style="2" bestFit="1" customWidth="1"/>
    <col min="8" max="8" width="7.28515625" style="2" bestFit="1" customWidth="1"/>
    <col min="9" max="9" width="8" style="2" customWidth="1"/>
    <col min="10" max="10" width="14.28515625" style="2" bestFit="1" customWidth="1"/>
    <col min="11" max="11" width="11.7109375" style="2" bestFit="1" customWidth="1"/>
    <col min="12" max="13" width="12.85546875" style="2" bestFit="1" customWidth="1"/>
    <col min="14" max="14" width="17.42578125" style="2" bestFit="1" customWidth="1"/>
    <col min="15" max="15" width="37.85546875" style="2" bestFit="1" customWidth="1"/>
    <col min="16" max="16" width="13.5703125" style="2" bestFit="1" customWidth="1"/>
    <col min="17" max="17" width="9.85546875" style="2" bestFit="1" customWidth="1"/>
    <col min="18" max="18" width="11.5703125" style="2" bestFit="1" customWidth="1"/>
    <col min="19" max="19" width="10.85546875" style="2" bestFit="1" customWidth="1"/>
    <col min="20" max="16384" width="11.42578125" style="1"/>
  </cols>
  <sheetData>
    <row r="1" spans="1:19" x14ac:dyDescent="0.2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</row>
    <row r="2" spans="1:19" s="4" customFormat="1" x14ac:dyDescent="0.25">
      <c r="A2" s="3" t="s">
        <v>39</v>
      </c>
      <c r="B2" s="3" t="s">
        <v>38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3" t="s">
        <v>1354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  <c r="Q2" s="3" t="s">
        <v>53</v>
      </c>
      <c r="R2" s="3" t="s">
        <v>3238</v>
      </c>
      <c r="S2" s="3" t="s">
        <v>3239</v>
      </c>
    </row>
    <row r="3" spans="1:19" x14ac:dyDescent="0.25">
      <c r="A3" s="9" t="s">
        <v>1593</v>
      </c>
      <c r="B3" s="8" t="s">
        <v>65</v>
      </c>
      <c r="C3" s="7" t="s">
        <v>1594</v>
      </c>
      <c r="D3" s="10" t="s">
        <v>2799</v>
      </c>
      <c r="E3" s="10" t="s">
        <v>7</v>
      </c>
      <c r="F3" s="11" t="s">
        <v>55</v>
      </c>
      <c r="G3" s="11" t="s">
        <v>6</v>
      </c>
      <c r="H3" s="11" t="s">
        <v>9</v>
      </c>
      <c r="I3" s="7" t="str">
        <f t="shared" ref="I3:I70" si="0">CONCATENATE(F3,"-",G3,"-",H3)</f>
        <v>1-01-04</v>
      </c>
      <c r="J3" s="7"/>
      <c r="K3" s="7"/>
      <c r="L3" s="7"/>
      <c r="M3" s="7" t="s">
        <v>2901</v>
      </c>
      <c r="N3" s="12" t="s">
        <v>845</v>
      </c>
      <c r="O3" s="14" t="s">
        <v>4257</v>
      </c>
      <c r="P3" s="14">
        <v>22214246</v>
      </c>
      <c r="Q3" s="14">
        <v>22580968</v>
      </c>
      <c r="R3" s="13"/>
      <c r="S3" s="7"/>
    </row>
    <row r="4" spans="1:19" x14ac:dyDescent="0.25">
      <c r="A4" s="9" t="s">
        <v>1672</v>
      </c>
      <c r="B4" s="8" t="s">
        <v>148</v>
      </c>
      <c r="C4" s="7" t="s">
        <v>1673</v>
      </c>
      <c r="D4" s="10" t="s">
        <v>2805</v>
      </c>
      <c r="E4" s="10" t="s">
        <v>8</v>
      </c>
      <c r="F4" s="11" t="s">
        <v>55</v>
      </c>
      <c r="G4" s="11" t="s">
        <v>134</v>
      </c>
      <c r="H4" s="11" t="s">
        <v>8</v>
      </c>
      <c r="I4" s="7" t="str">
        <f t="shared" si="0"/>
        <v>1-15-03</v>
      </c>
      <c r="J4" s="7"/>
      <c r="K4" s="7"/>
      <c r="L4" s="7"/>
      <c r="M4" s="7" t="s">
        <v>2925</v>
      </c>
      <c r="N4" s="12" t="s">
        <v>845</v>
      </c>
      <c r="O4" s="14" t="s">
        <v>2926</v>
      </c>
      <c r="P4" s="14">
        <v>22251272</v>
      </c>
      <c r="Q4" s="14">
        <v>22251272</v>
      </c>
      <c r="R4" s="13"/>
      <c r="S4" s="7"/>
    </row>
    <row r="5" spans="1:19" x14ac:dyDescent="0.25">
      <c r="A5" s="9" t="s">
        <v>1595</v>
      </c>
      <c r="B5" s="8" t="s">
        <v>1596</v>
      </c>
      <c r="C5" s="7" t="s">
        <v>1597</v>
      </c>
      <c r="D5" s="10" t="s">
        <v>2799</v>
      </c>
      <c r="E5" s="10" t="s">
        <v>7</v>
      </c>
      <c r="F5" s="11" t="s">
        <v>55</v>
      </c>
      <c r="G5" s="11" t="s">
        <v>6</v>
      </c>
      <c r="H5" s="11" t="s">
        <v>9</v>
      </c>
      <c r="I5" s="7" t="str">
        <f t="shared" si="0"/>
        <v>1-01-04</v>
      </c>
      <c r="J5" s="7"/>
      <c r="K5" s="7"/>
      <c r="L5" s="7"/>
      <c r="M5" s="7" t="s">
        <v>2902</v>
      </c>
      <c r="N5" s="12" t="s">
        <v>845</v>
      </c>
      <c r="O5" s="14" t="s">
        <v>3610</v>
      </c>
      <c r="P5" s="14">
        <v>22571887</v>
      </c>
      <c r="Q5" s="14">
        <v>22571887</v>
      </c>
      <c r="R5" s="13"/>
      <c r="S5" s="7"/>
    </row>
    <row r="6" spans="1:19" x14ac:dyDescent="0.25">
      <c r="A6" s="9" t="s">
        <v>1589</v>
      </c>
      <c r="B6" s="8" t="s">
        <v>54</v>
      </c>
      <c r="C6" s="7" t="s">
        <v>2802</v>
      </c>
      <c r="D6" s="10" t="s">
        <v>2801</v>
      </c>
      <c r="E6" s="10" t="s">
        <v>6</v>
      </c>
      <c r="F6" s="11" t="s">
        <v>55</v>
      </c>
      <c r="G6" s="11" t="s">
        <v>6</v>
      </c>
      <c r="H6" s="11" t="s">
        <v>7</v>
      </c>
      <c r="I6" s="7" t="str">
        <f t="shared" si="0"/>
        <v>1-01-02</v>
      </c>
      <c r="J6" s="7"/>
      <c r="K6" s="7"/>
      <c r="L6" s="7"/>
      <c r="M6" s="7" t="s">
        <v>2899</v>
      </c>
      <c r="N6" s="12" t="s">
        <v>845</v>
      </c>
      <c r="O6" s="14" t="s">
        <v>2520</v>
      </c>
      <c r="P6" s="14">
        <v>22213849</v>
      </c>
      <c r="Q6" s="14">
        <v>22223167</v>
      </c>
      <c r="R6" s="13" t="s">
        <v>3241</v>
      </c>
      <c r="S6" s="7"/>
    </row>
    <row r="7" spans="1:19" x14ac:dyDescent="0.25">
      <c r="A7" s="9" t="s">
        <v>1590</v>
      </c>
      <c r="B7" s="8" t="s">
        <v>59</v>
      </c>
      <c r="C7" s="7" t="s">
        <v>1591</v>
      </c>
      <c r="D7" s="10" t="s">
        <v>2799</v>
      </c>
      <c r="E7" s="10" t="s">
        <v>6</v>
      </c>
      <c r="F7" s="11" t="s">
        <v>55</v>
      </c>
      <c r="G7" s="11" t="s">
        <v>6</v>
      </c>
      <c r="H7" s="11" t="s">
        <v>8</v>
      </c>
      <c r="I7" s="7" t="str">
        <f t="shared" si="0"/>
        <v>1-01-03</v>
      </c>
      <c r="J7" s="7"/>
      <c r="K7" s="7"/>
      <c r="L7" s="7"/>
      <c r="M7" s="7" t="s">
        <v>2900</v>
      </c>
      <c r="N7" s="12" t="s">
        <v>845</v>
      </c>
      <c r="O7" s="14" t="s">
        <v>4258</v>
      </c>
      <c r="P7" s="14">
        <v>22211424</v>
      </c>
      <c r="Q7" s="14">
        <v>22337883</v>
      </c>
      <c r="R7" s="13" t="s">
        <v>452</v>
      </c>
      <c r="S7" s="7"/>
    </row>
    <row r="8" spans="1:19" x14ac:dyDescent="0.25">
      <c r="A8" s="9" t="s">
        <v>1607</v>
      </c>
      <c r="B8" s="8" t="s">
        <v>77</v>
      </c>
      <c r="C8" s="7" t="s">
        <v>1608</v>
      </c>
      <c r="D8" s="10" t="s">
        <v>2801</v>
      </c>
      <c r="E8" s="10" t="s">
        <v>6</v>
      </c>
      <c r="F8" s="11" t="s">
        <v>55</v>
      </c>
      <c r="G8" s="11" t="s">
        <v>6</v>
      </c>
      <c r="H8" s="11" t="s">
        <v>15</v>
      </c>
      <c r="I8" s="7" t="str">
        <f t="shared" si="0"/>
        <v>1-01-08</v>
      </c>
      <c r="J8" s="7"/>
      <c r="K8" s="7"/>
      <c r="L8" s="7"/>
      <c r="M8" s="7" t="s">
        <v>2906</v>
      </c>
      <c r="N8" s="12" t="s">
        <v>845</v>
      </c>
      <c r="O8" s="14" t="s">
        <v>3621</v>
      </c>
      <c r="P8" s="14">
        <v>22216646</v>
      </c>
      <c r="Q8" s="14">
        <v>22216646</v>
      </c>
      <c r="R8" s="13"/>
      <c r="S8" s="7"/>
    </row>
    <row r="9" spans="1:19" x14ac:dyDescent="0.25">
      <c r="A9" s="9" t="s">
        <v>1668</v>
      </c>
      <c r="B9" s="8" t="s">
        <v>115</v>
      </c>
      <c r="C9" s="7" t="s">
        <v>1669</v>
      </c>
      <c r="D9" s="10" t="s">
        <v>2805</v>
      </c>
      <c r="E9" s="10" t="s">
        <v>8</v>
      </c>
      <c r="F9" s="11" t="s">
        <v>55</v>
      </c>
      <c r="G9" s="11" t="s">
        <v>134</v>
      </c>
      <c r="H9" s="11" t="s">
        <v>6</v>
      </c>
      <c r="I9" s="7" t="str">
        <f t="shared" si="0"/>
        <v>1-15-01</v>
      </c>
      <c r="J9" s="7"/>
      <c r="K9" s="7"/>
      <c r="L9" s="7"/>
      <c r="M9" s="7" t="s">
        <v>267</v>
      </c>
      <c r="N9" s="12" t="s">
        <v>845</v>
      </c>
      <c r="O9" s="14" t="s">
        <v>2539</v>
      </c>
      <c r="P9" s="14">
        <v>22250281</v>
      </c>
      <c r="Q9" s="14">
        <v>22800232</v>
      </c>
      <c r="R9" s="13"/>
      <c r="S9" s="7"/>
    </row>
    <row r="10" spans="1:19" x14ac:dyDescent="0.25">
      <c r="A10" s="9" t="s">
        <v>1644</v>
      </c>
      <c r="B10" s="8" t="s">
        <v>101</v>
      </c>
      <c r="C10" s="7" t="s">
        <v>1645</v>
      </c>
      <c r="D10" s="10" t="s">
        <v>2805</v>
      </c>
      <c r="E10" s="10" t="s">
        <v>6</v>
      </c>
      <c r="F10" s="11" t="s">
        <v>55</v>
      </c>
      <c r="G10" s="11" t="s">
        <v>15</v>
      </c>
      <c r="H10" s="11" t="s">
        <v>6</v>
      </c>
      <c r="I10" s="7" t="str">
        <f t="shared" si="0"/>
        <v>1-08-01</v>
      </c>
      <c r="J10" s="7"/>
      <c r="K10" s="7"/>
      <c r="L10" s="7"/>
      <c r="M10" s="7" t="s">
        <v>810</v>
      </c>
      <c r="N10" s="12" t="s">
        <v>845</v>
      </c>
      <c r="O10" s="14" t="s">
        <v>2531</v>
      </c>
      <c r="P10" s="14">
        <v>22213885</v>
      </c>
      <c r="Q10" s="14">
        <v>22216730</v>
      </c>
      <c r="R10" s="13"/>
      <c r="S10" s="7"/>
    </row>
    <row r="11" spans="1:19" x14ac:dyDescent="0.25">
      <c r="A11" s="9" t="s">
        <v>1654</v>
      </c>
      <c r="B11" s="8" t="s">
        <v>130</v>
      </c>
      <c r="C11" s="7" t="s">
        <v>2807</v>
      </c>
      <c r="D11" s="10" t="s">
        <v>2805</v>
      </c>
      <c r="E11" s="10" t="s">
        <v>9</v>
      </c>
      <c r="F11" s="11" t="s">
        <v>55</v>
      </c>
      <c r="G11" s="11" t="s">
        <v>23</v>
      </c>
      <c r="H11" s="11" t="s">
        <v>6</v>
      </c>
      <c r="I11" s="7" t="str">
        <f t="shared" si="0"/>
        <v>1-13-01</v>
      </c>
      <c r="J11" s="7"/>
      <c r="K11" s="7"/>
      <c r="L11" s="7"/>
      <c r="M11" s="7" t="s">
        <v>2921</v>
      </c>
      <c r="N11" s="12" t="s">
        <v>845</v>
      </c>
      <c r="O11" s="14" t="s">
        <v>2535</v>
      </c>
      <c r="P11" s="14">
        <v>22400123</v>
      </c>
      <c r="Q11" s="14">
        <v>22400123</v>
      </c>
      <c r="R11" s="13"/>
      <c r="S11" s="7"/>
    </row>
    <row r="12" spans="1:19" x14ac:dyDescent="0.25">
      <c r="A12" s="9" t="s">
        <v>1600</v>
      </c>
      <c r="B12" s="8" t="s">
        <v>72</v>
      </c>
      <c r="C12" s="7" t="s">
        <v>1601</v>
      </c>
      <c r="D12" s="10" t="s">
        <v>2799</v>
      </c>
      <c r="E12" s="10" t="s">
        <v>8</v>
      </c>
      <c r="F12" s="11" t="s">
        <v>55</v>
      </c>
      <c r="G12" s="11" t="s">
        <v>6</v>
      </c>
      <c r="H12" s="11" t="s">
        <v>10</v>
      </c>
      <c r="I12" s="7" t="str">
        <f t="shared" si="0"/>
        <v>1-01-05</v>
      </c>
      <c r="J12" s="7"/>
      <c r="K12" s="7"/>
      <c r="L12" s="7"/>
      <c r="M12" s="7" t="s">
        <v>90</v>
      </c>
      <c r="N12" s="12" t="s">
        <v>845</v>
      </c>
      <c r="O12" s="14" t="s">
        <v>2523</v>
      </c>
      <c r="P12" s="14">
        <v>22255036</v>
      </c>
      <c r="Q12" s="14">
        <v>22534326</v>
      </c>
      <c r="R12" s="13"/>
      <c r="S12" s="7"/>
    </row>
    <row r="13" spans="1:19" x14ac:dyDescent="0.25">
      <c r="A13" s="9" t="s">
        <v>1613</v>
      </c>
      <c r="B13" s="8" t="s">
        <v>88</v>
      </c>
      <c r="C13" s="7" t="s">
        <v>1614</v>
      </c>
      <c r="D13" s="10" t="s">
        <v>2799</v>
      </c>
      <c r="E13" s="10" t="s">
        <v>10</v>
      </c>
      <c r="F13" s="11" t="s">
        <v>55</v>
      </c>
      <c r="G13" s="11" t="s">
        <v>6</v>
      </c>
      <c r="H13" s="11" t="s">
        <v>17</v>
      </c>
      <c r="I13" s="7" t="str">
        <f t="shared" si="0"/>
        <v>1-01-10</v>
      </c>
      <c r="J13" s="7"/>
      <c r="K13" s="7"/>
      <c r="L13" s="7"/>
      <c r="M13" s="7" t="s">
        <v>2909</v>
      </c>
      <c r="N13" s="12" t="s">
        <v>845</v>
      </c>
      <c r="O13" s="14" t="s">
        <v>2526</v>
      </c>
      <c r="P13" s="14">
        <v>22541108</v>
      </c>
      <c r="Q13" s="14">
        <v>22541109</v>
      </c>
      <c r="R13" s="13"/>
      <c r="S13" s="7"/>
    </row>
    <row r="14" spans="1:19" x14ac:dyDescent="0.25">
      <c r="A14" s="9" t="s">
        <v>1663</v>
      </c>
      <c r="B14" s="8" t="s">
        <v>118</v>
      </c>
      <c r="C14" s="7" t="s">
        <v>1664</v>
      </c>
      <c r="D14" s="10" t="s">
        <v>2805</v>
      </c>
      <c r="E14" s="10" t="s">
        <v>10</v>
      </c>
      <c r="F14" s="11" t="s">
        <v>55</v>
      </c>
      <c r="G14" s="11" t="s">
        <v>143</v>
      </c>
      <c r="H14" s="11" t="s">
        <v>6</v>
      </c>
      <c r="I14" s="7" t="str">
        <f t="shared" si="0"/>
        <v>1-14-01</v>
      </c>
      <c r="J14" s="7"/>
      <c r="K14" s="7"/>
      <c r="L14" s="7"/>
      <c r="M14" s="7" t="s">
        <v>111</v>
      </c>
      <c r="N14" s="12" t="s">
        <v>845</v>
      </c>
      <c r="O14" s="14" t="s">
        <v>2538</v>
      </c>
      <c r="P14" s="14">
        <v>22359282</v>
      </c>
      <c r="Q14" s="14">
        <v>22351336</v>
      </c>
      <c r="R14" s="13" t="s">
        <v>131</v>
      </c>
      <c r="S14" s="7"/>
    </row>
    <row r="15" spans="1:19" x14ac:dyDescent="0.25">
      <c r="A15" s="9" t="s">
        <v>1602</v>
      </c>
      <c r="B15" s="8" t="s">
        <v>1410</v>
      </c>
      <c r="C15" s="7" t="s">
        <v>1603</v>
      </c>
      <c r="D15" s="10" t="s">
        <v>2799</v>
      </c>
      <c r="E15" s="10" t="s">
        <v>8</v>
      </c>
      <c r="F15" s="11" t="s">
        <v>55</v>
      </c>
      <c r="G15" s="11" t="s">
        <v>6</v>
      </c>
      <c r="H15" s="11" t="s">
        <v>10</v>
      </c>
      <c r="I15" s="7" t="str">
        <f t="shared" si="0"/>
        <v>1-01-05</v>
      </c>
      <c r="J15" s="7"/>
      <c r="K15" s="7"/>
      <c r="L15" s="7"/>
      <c r="M15" s="7" t="s">
        <v>2904</v>
      </c>
      <c r="N15" s="12" t="s">
        <v>845</v>
      </c>
      <c r="O15" s="14" t="s">
        <v>4259</v>
      </c>
      <c r="P15" s="14">
        <v>22271846</v>
      </c>
      <c r="Q15" s="14">
        <v>22271040</v>
      </c>
      <c r="R15" s="13"/>
      <c r="S15" s="7"/>
    </row>
    <row r="16" spans="1:19" x14ac:dyDescent="0.25">
      <c r="A16" s="14" t="s">
        <v>1676</v>
      </c>
      <c r="B16" s="14" t="s">
        <v>158</v>
      </c>
      <c r="C16" s="7" t="s">
        <v>1677</v>
      </c>
      <c r="D16" s="14" t="s">
        <v>2799</v>
      </c>
      <c r="E16" s="14" t="s">
        <v>9</v>
      </c>
      <c r="F16" s="14" t="s">
        <v>55</v>
      </c>
      <c r="G16" s="14" t="s">
        <v>89</v>
      </c>
      <c r="H16" s="14" t="s">
        <v>7</v>
      </c>
      <c r="I16" s="7" t="str">
        <f t="shared" si="0"/>
        <v>1-18-02</v>
      </c>
      <c r="J16" s="7"/>
      <c r="K16" s="7"/>
      <c r="L16" s="7"/>
      <c r="M16" s="7" t="s">
        <v>2927</v>
      </c>
      <c r="N16" s="14" t="s">
        <v>845</v>
      </c>
      <c r="O16" s="14" t="s">
        <v>4260</v>
      </c>
      <c r="P16" s="14">
        <v>22736373</v>
      </c>
      <c r="Q16" s="14">
        <v>22736380</v>
      </c>
      <c r="R16" s="13"/>
      <c r="S16" s="7"/>
    </row>
    <row r="17" spans="1:19" x14ac:dyDescent="0.25">
      <c r="A17" s="14" t="s">
        <v>1617</v>
      </c>
      <c r="B17" s="14" t="s">
        <v>94</v>
      </c>
      <c r="C17" s="7" t="s">
        <v>2804</v>
      </c>
      <c r="D17" s="14" t="s">
        <v>2801</v>
      </c>
      <c r="E17" s="14" t="s">
        <v>8</v>
      </c>
      <c r="F17" s="14" t="s">
        <v>55</v>
      </c>
      <c r="G17" s="14" t="s">
        <v>7</v>
      </c>
      <c r="H17" s="14" t="s">
        <v>7</v>
      </c>
      <c r="I17" s="7" t="str">
        <f t="shared" si="0"/>
        <v>1-02-02</v>
      </c>
      <c r="J17" s="7"/>
      <c r="K17" s="7"/>
      <c r="L17" s="7"/>
      <c r="M17" s="7" t="s">
        <v>2911</v>
      </c>
      <c r="N17" s="14" t="s">
        <v>845</v>
      </c>
      <c r="O17" s="14" t="s">
        <v>3611</v>
      </c>
      <c r="P17" s="14">
        <v>22280123</v>
      </c>
      <c r="Q17" s="14">
        <v>22280123</v>
      </c>
      <c r="R17" s="13" t="s">
        <v>696</v>
      </c>
      <c r="S17" s="7"/>
    </row>
    <row r="18" spans="1:19" x14ac:dyDescent="0.25">
      <c r="A18" s="14" t="s">
        <v>1651</v>
      </c>
      <c r="B18" s="14" t="s">
        <v>127</v>
      </c>
      <c r="C18" s="7" t="s">
        <v>1652</v>
      </c>
      <c r="D18" s="14" t="s">
        <v>2805</v>
      </c>
      <c r="E18" s="14" t="s">
        <v>12</v>
      </c>
      <c r="F18" s="14" t="s">
        <v>55</v>
      </c>
      <c r="G18" s="14" t="s">
        <v>21</v>
      </c>
      <c r="H18" s="14" t="s">
        <v>6</v>
      </c>
      <c r="I18" s="7" t="str">
        <f t="shared" si="0"/>
        <v>1-11-01</v>
      </c>
      <c r="J18" s="7"/>
      <c r="K18" s="7"/>
      <c r="L18" s="7"/>
      <c r="M18" s="7" t="s">
        <v>161</v>
      </c>
      <c r="N18" s="14" t="s">
        <v>845</v>
      </c>
      <c r="O18" s="14" t="s">
        <v>2534</v>
      </c>
      <c r="P18" s="14">
        <v>22290285</v>
      </c>
      <c r="Q18" s="14">
        <v>22922301</v>
      </c>
      <c r="R18" s="13" t="s">
        <v>482</v>
      </c>
      <c r="S18" s="7"/>
    </row>
    <row r="19" spans="1:19" x14ac:dyDescent="0.25">
      <c r="A19" s="14" t="s">
        <v>1653</v>
      </c>
      <c r="B19" s="14" t="s">
        <v>128</v>
      </c>
      <c r="C19" s="7" t="s">
        <v>1557</v>
      </c>
      <c r="D19" s="14" t="s">
        <v>2805</v>
      </c>
      <c r="E19" s="14" t="s">
        <v>12</v>
      </c>
      <c r="F19" s="14" t="s">
        <v>55</v>
      </c>
      <c r="G19" s="14" t="s">
        <v>21</v>
      </c>
      <c r="H19" s="14" t="s">
        <v>7</v>
      </c>
      <c r="I19" s="7" t="str">
        <f t="shared" si="0"/>
        <v>1-11-02</v>
      </c>
      <c r="J19" s="7"/>
      <c r="K19" s="7"/>
      <c r="L19" s="7"/>
      <c r="M19" s="7" t="s">
        <v>2920</v>
      </c>
      <c r="N19" s="14" t="s">
        <v>1355</v>
      </c>
      <c r="O19" s="14" t="s">
        <v>1568</v>
      </c>
      <c r="P19" s="14">
        <v>25290494</v>
      </c>
      <c r="Q19" s="14">
        <v>25290673</v>
      </c>
      <c r="R19" s="13"/>
      <c r="S19" s="7"/>
    </row>
    <row r="20" spans="1:19" x14ac:dyDescent="0.25">
      <c r="A20" s="14" t="s">
        <v>1646</v>
      </c>
      <c r="B20" s="14" t="s">
        <v>122</v>
      </c>
      <c r="C20" s="7" t="s">
        <v>2806</v>
      </c>
      <c r="D20" s="14" t="s">
        <v>2805</v>
      </c>
      <c r="E20" s="14" t="s">
        <v>7</v>
      </c>
      <c r="F20" s="14" t="s">
        <v>55</v>
      </c>
      <c r="G20" s="14" t="s">
        <v>15</v>
      </c>
      <c r="H20" s="14" t="s">
        <v>10</v>
      </c>
      <c r="I20" s="7" t="str">
        <f t="shared" si="0"/>
        <v>1-08-05</v>
      </c>
      <c r="J20" s="7"/>
      <c r="K20" s="7"/>
      <c r="L20" s="7"/>
      <c r="M20" s="7" t="s">
        <v>2918</v>
      </c>
      <c r="N20" s="14" t="s">
        <v>845</v>
      </c>
      <c r="O20" s="14" t="s">
        <v>2532</v>
      </c>
      <c r="P20" s="14">
        <v>22293393</v>
      </c>
      <c r="Q20" s="14">
        <v>22293393</v>
      </c>
      <c r="R20" s="13"/>
      <c r="S20" s="7"/>
    </row>
    <row r="21" spans="1:19" x14ac:dyDescent="0.25">
      <c r="A21" s="14" t="s">
        <v>1611</v>
      </c>
      <c r="B21" s="14" t="s">
        <v>84</v>
      </c>
      <c r="C21" s="7" t="s">
        <v>1612</v>
      </c>
      <c r="D21" s="14" t="s">
        <v>2799</v>
      </c>
      <c r="E21" s="14" t="s">
        <v>10</v>
      </c>
      <c r="F21" s="14" t="s">
        <v>55</v>
      </c>
      <c r="G21" s="14" t="s">
        <v>6</v>
      </c>
      <c r="H21" s="14" t="s">
        <v>17</v>
      </c>
      <c r="I21" s="7" t="str">
        <f t="shared" si="0"/>
        <v>1-01-10</v>
      </c>
      <c r="J21" s="7"/>
      <c r="K21" s="7"/>
      <c r="L21" s="7"/>
      <c r="M21" s="7" t="s">
        <v>2908</v>
      </c>
      <c r="N21" s="14" t="s">
        <v>845</v>
      </c>
      <c r="O21" s="14" t="s">
        <v>2525</v>
      </c>
      <c r="P21" s="14">
        <v>22545434</v>
      </c>
      <c r="Q21" s="14">
        <v>22545434</v>
      </c>
      <c r="R21" s="13" t="s">
        <v>514</v>
      </c>
      <c r="S21" s="7"/>
    </row>
    <row r="22" spans="1:19" x14ac:dyDescent="0.25">
      <c r="A22" s="14" t="s">
        <v>1587</v>
      </c>
      <c r="B22" s="14" t="s">
        <v>1405</v>
      </c>
      <c r="C22" s="7" t="s">
        <v>4248</v>
      </c>
      <c r="D22" s="14" t="s">
        <v>2799</v>
      </c>
      <c r="E22" s="14" t="s">
        <v>7</v>
      </c>
      <c r="F22" s="14" t="s">
        <v>55</v>
      </c>
      <c r="G22" s="14" t="s">
        <v>6</v>
      </c>
      <c r="H22" s="14" t="s">
        <v>6</v>
      </c>
      <c r="I22" s="7" t="str">
        <f t="shared" si="0"/>
        <v>1-01-01</v>
      </c>
      <c r="J22" s="7"/>
      <c r="K22" s="7"/>
      <c r="L22" s="7"/>
      <c r="M22" s="7" t="s">
        <v>2896</v>
      </c>
      <c r="N22" s="14" t="s">
        <v>845</v>
      </c>
      <c r="O22" s="14" t="s">
        <v>2689</v>
      </c>
      <c r="P22" s="14">
        <v>22220068</v>
      </c>
      <c r="Q22" s="14">
        <v>22237537</v>
      </c>
      <c r="R22" s="13" t="s">
        <v>3240</v>
      </c>
      <c r="S22" s="7"/>
    </row>
    <row r="23" spans="1:19" x14ac:dyDescent="0.25">
      <c r="A23" s="14" t="s">
        <v>1658</v>
      </c>
      <c r="B23" s="14" t="s">
        <v>1659</v>
      </c>
      <c r="C23" s="7" t="s">
        <v>1660</v>
      </c>
      <c r="D23" s="14" t="s">
        <v>2805</v>
      </c>
      <c r="E23" s="14" t="s">
        <v>10</v>
      </c>
      <c r="F23" s="14" t="s">
        <v>55</v>
      </c>
      <c r="G23" s="14" t="s">
        <v>143</v>
      </c>
      <c r="H23" s="14" t="s">
        <v>6</v>
      </c>
      <c r="I23" s="7" t="str">
        <f t="shared" si="0"/>
        <v>1-14-01</v>
      </c>
      <c r="J23" s="7"/>
      <c r="K23" s="7"/>
      <c r="L23" s="7"/>
      <c r="M23" s="7" t="s">
        <v>2922</v>
      </c>
      <c r="N23" s="14" t="s">
        <v>845</v>
      </c>
      <c r="O23" s="14" t="s">
        <v>2537</v>
      </c>
      <c r="P23" s="14">
        <v>22356785</v>
      </c>
      <c r="Q23" s="14">
        <v>22369062</v>
      </c>
      <c r="R23" s="13"/>
      <c r="S23" s="7"/>
    </row>
    <row r="24" spans="1:19" x14ac:dyDescent="0.25">
      <c r="A24" s="14" t="s">
        <v>1647</v>
      </c>
      <c r="B24" s="14" t="s">
        <v>125</v>
      </c>
      <c r="C24" s="7" t="s">
        <v>1648</v>
      </c>
      <c r="D24" s="14" t="s">
        <v>2801</v>
      </c>
      <c r="E24" s="14" t="s">
        <v>9</v>
      </c>
      <c r="F24" s="14" t="s">
        <v>55</v>
      </c>
      <c r="G24" s="14" t="s">
        <v>16</v>
      </c>
      <c r="H24" s="14" t="s">
        <v>9</v>
      </c>
      <c r="I24" s="7" t="str">
        <f t="shared" si="0"/>
        <v>1-09-04</v>
      </c>
      <c r="J24" s="7"/>
      <c r="K24" s="7"/>
      <c r="L24" s="7"/>
      <c r="M24" s="7" t="s">
        <v>2919</v>
      </c>
      <c r="N24" s="14" t="s">
        <v>845</v>
      </c>
      <c r="O24" s="14" t="s">
        <v>4261</v>
      </c>
      <c r="P24" s="14">
        <v>22821457</v>
      </c>
      <c r="Q24" s="14">
        <v>22821457</v>
      </c>
      <c r="R24" s="13" t="s">
        <v>100</v>
      </c>
      <c r="S24" s="7"/>
    </row>
    <row r="25" spans="1:19" x14ac:dyDescent="0.25">
      <c r="A25" s="14" t="s">
        <v>1674</v>
      </c>
      <c r="B25" s="14" t="s">
        <v>156</v>
      </c>
      <c r="C25" s="7" t="s">
        <v>1675</v>
      </c>
      <c r="D25" s="14" t="s">
        <v>2799</v>
      </c>
      <c r="E25" s="14" t="s">
        <v>9</v>
      </c>
      <c r="F25" s="14" t="s">
        <v>55</v>
      </c>
      <c r="G25" s="14" t="s">
        <v>89</v>
      </c>
      <c r="H25" s="14" t="s">
        <v>6</v>
      </c>
      <c r="I25" s="7" t="str">
        <f t="shared" si="0"/>
        <v>1-18-01</v>
      </c>
      <c r="J25" s="7"/>
      <c r="K25" s="7"/>
      <c r="L25" s="7"/>
      <c r="M25" s="7" t="s">
        <v>705</v>
      </c>
      <c r="N25" s="14" t="s">
        <v>845</v>
      </c>
      <c r="O25" s="14" t="s">
        <v>3070</v>
      </c>
      <c r="P25" s="14">
        <v>22721261</v>
      </c>
      <c r="Q25" s="14">
        <v>22721261</v>
      </c>
      <c r="R25" s="13"/>
      <c r="S25" s="7"/>
    </row>
    <row r="26" spans="1:19" x14ac:dyDescent="0.25">
      <c r="A26" s="14" t="s">
        <v>1649</v>
      </c>
      <c r="B26" s="14" t="s">
        <v>126</v>
      </c>
      <c r="C26" s="7" t="s">
        <v>1650</v>
      </c>
      <c r="D26" s="14" t="s">
        <v>2799</v>
      </c>
      <c r="E26" s="14" t="s">
        <v>12</v>
      </c>
      <c r="F26" s="14" t="s">
        <v>55</v>
      </c>
      <c r="G26" s="14" t="s">
        <v>17</v>
      </c>
      <c r="H26" s="14" t="s">
        <v>10</v>
      </c>
      <c r="I26" s="7" t="str">
        <f t="shared" si="0"/>
        <v>1-10-05</v>
      </c>
      <c r="J26" s="7"/>
      <c r="K26" s="7"/>
      <c r="L26" s="7"/>
      <c r="M26" s="7" t="s">
        <v>160</v>
      </c>
      <c r="N26" s="14" t="s">
        <v>845</v>
      </c>
      <c r="O26" s="14" t="s">
        <v>2533</v>
      </c>
      <c r="P26" s="14">
        <v>22527248</v>
      </c>
      <c r="Q26" s="14">
        <v>22527248</v>
      </c>
      <c r="R26" s="13" t="s">
        <v>2814</v>
      </c>
      <c r="S26" s="7"/>
    </row>
    <row r="27" spans="1:19" x14ac:dyDescent="0.25">
      <c r="A27" s="14" t="s">
        <v>1670</v>
      </c>
      <c r="B27" s="14" t="s">
        <v>123</v>
      </c>
      <c r="C27" s="7" t="s">
        <v>1671</v>
      </c>
      <c r="D27" s="14" t="s">
        <v>2805</v>
      </c>
      <c r="E27" s="14" t="s">
        <v>8</v>
      </c>
      <c r="F27" s="14" t="s">
        <v>55</v>
      </c>
      <c r="G27" s="14" t="s">
        <v>134</v>
      </c>
      <c r="H27" s="14" t="s">
        <v>7</v>
      </c>
      <c r="I27" s="7" t="str">
        <f t="shared" si="0"/>
        <v>1-15-02</v>
      </c>
      <c r="J27" s="7"/>
      <c r="K27" s="7"/>
      <c r="L27" s="7"/>
      <c r="M27" s="7" t="s">
        <v>2924</v>
      </c>
      <c r="N27" s="14" t="s">
        <v>845</v>
      </c>
      <c r="O27" s="14" t="s">
        <v>3668</v>
      </c>
      <c r="P27" s="14">
        <v>22242015</v>
      </c>
      <c r="Q27" s="14">
        <v>22250006</v>
      </c>
      <c r="R27" s="13" t="s">
        <v>366</v>
      </c>
      <c r="S27" s="7"/>
    </row>
    <row r="28" spans="1:19" x14ac:dyDescent="0.25">
      <c r="A28" s="14" t="s">
        <v>1588</v>
      </c>
      <c r="B28" s="14" t="s">
        <v>1430</v>
      </c>
      <c r="C28" s="7" t="s">
        <v>2800</v>
      </c>
      <c r="D28" s="14" t="s">
        <v>2801</v>
      </c>
      <c r="E28" s="14" t="s">
        <v>6</v>
      </c>
      <c r="F28" s="14" t="s">
        <v>55</v>
      </c>
      <c r="G28" s="14" t="s">
        <v>6</v>
      </c>
      <c r="H28" s="14" t="s">
        <v>7</v>
      </c>
      <c r="I28" s="7" t="str">
        <f t="shared" si="0"/>
        <v>1-01-02</v>
      </c>
      <c r="J28" s="7"/>
      <c r="K28" s="7"/>
      <c r="L28" s="7"/>
      <c r="M28" s="7" t="s">
        <v>2897</v>
      </c>
      <c r="N28" s="14" t="s">
        <v>845</v>
      </c>
      <c r="O28" s="14" t="s">
        <v>2898</v>
      </c>
      <c r="P28" s="14">
        <v>22220017</v>
      </c>
      <c r="Q28" s="14">
        <v>22220484</v>
      </c>
      <c r="R28" s="13"/>
      <c r="S28" s="7"/>
    </row>
    <row r="29" spans="1:19" x14ac:dyDescent="0.25">
      <c r="A29" s="14" t="s">
        <v>1604</v>
      </c>
      <c r="B29" s="14" t="s">
        <v>73</v>
      </c>
      <c r="C29" s="7" t="s">
        <v>2803</v>
      </c>
      <c r="D29" s="14" t="s">
        <v>2801</v>
      </c>
      <c r="E29" s="14" t="s">
        <v>10</v>
      </c>
      <c r="F29" s="14" t="s">
        <v>55</v>
      </c>
      <c r="G29" s="14" t="s">
        <v>6</v>
      </c>
      <c r="H29" s="14" t="s">
        <v>13</v>
      </c>
      <c r="I29" s="7" t="str">
        <f t="shared" si="0"/>
        <v>1-01-07</v>
      </c>
      <c r="J29" s="7"/>
      <c r="K29" s="7"/>
      <c r="L29" s="7"/>
      <c r="M29" s="7" t="s">
        <v>2905</v>
      </c>
      <c r="N29" s="14" t="s">
        <v>845</v>
      </c>
      <c r="O29" s="14" t="s">
        <v>3612</v>
      </c>
      <c r="P29" s="14">
        <v>22917910</v>
      </c>
      <c r="Q29" s="14">
        <v>22917910</v>
      </c>
      <c r="R29" s="13"/>
      <c r="S29" s="7"/>
    </row>
    <row r="30" spans="1:19" x14ac:dyDescent="0.25">
      <c r="A30" s="14" t="s">
        <v>1661</v>
      </c>
      <c r="B30" s="14" t="s">
        <v>121</v>
      </c>
      <c r="C30" s="7" t="s">
        <v>1662</v>
      </c>
      <c r="D30" s="14" t="s">
        <v>2805</v>
      </c>
      <c r="E30" s="14" t="s">
        <v>10</v>
      </c>
      <c r="F30" s="14" t="s">
        <v>55</v>
      </c>
      <c r="G30" s="14" t="s">
        <v>143</v>
      </c>
      <c r="H30" s="14" t="s">
        <v>6</v>
      </c>
      <c r="I30" s="7" t="str">
        <f t="shared" si="0"/>
        <v>1-14-01</v>
      </c>
      <c r="J30" s="7"/>
      <c r="K30" s="7"/>
      <c r="L30" s="7"/>
      <c r="M30" s="7" t="s">
        <v>2923</v>
      </c>
      <c r="N30" s="14" t="s">
        <v>1355</v>
      </c>
      <c r="O30" s="14" t="s">
        <v>1398</v>
      </c>
      <c r="P30" s="14">
        <v>22359414</v>
      </c>
      <c r="Q30" s="14">
        <v>22359476</v>
      </c>
      <c r="R30" s="13"/>
      <c r="S30" s="7"/>
    </row>
    <row r="31" spans="1:19" x14ac:dyDescent="0.25">
      <c r="A31" s="14" t="s">
        <v>1642</v>
      </c>
      <c r="B31" s="14" t="s">
        <v>112</v>
      </c>
      <c r="C31" s="7" t="s">
        <v>1643</v>
      </c>
      <c r="D31" s="14" t="s">
        <v>2805</v>
      </c>
      <c r="E31" s="14" t="s">
        <v>6</v>
      </c>
      <c r="F31" s="14" t="s">
        <v>55</v>
      </c>
      <c r="G31" s="14" t="s">
        <v>15</v>
      </c>
      <c r="H31" s="14" t="s">
        <v>6</v>
      </c>
      <c r="I31" s="7" t="str">
        <f t="shared" si="0"/>
        <v>1-08-01</v>
      </c>
      <c r="J31" s="7"/>
      <c r="K31" s="7"/>
      <c r="L31" s="7"/>
      <c r="M31" s="7" t="s">
        <v>2917</v>
      </c>
      <c r="N31" s="14" t="s">
        <v>1355</v>
      </c>
      <c r="O31" s="14" t="s">
        <v>2530</v>
      </c>
      <c r="P31" s="14">
        <v>22850928</v>
      </c>
      <c r="Q31" s="14">
        <v>22451441</v>
      </c>
      <c r="R31" s="13"/>
      <c r="S31" s="7"/>
    </row>
    <row r="32" spans="1:19" x14ac:dyDescent="0.25">
      <c r="A32" s="14" t="s">
        <v>1609</v>
      </c>
      <c r="B32" s="14" t="s">
        <v>79</v>
      </c>
      <c r="C32" s="7" t="s">
        <v>1610</v>
      </c>
      <c r="D32" s="14" t="s">
        <v>2801</v>
      </c>
      <c r="E32" s="14" t="s">
        <v>7</v>
      </c>
      <c r="F32" s="14" t="s">
        <v>55</v>
      </c>
      <c r="G32" s="14" t="s">
        <v>6</v>
      </c>
      <c r="H32" s="14" t="s">
        <v>16</v>
      </c>
      <c r="I32" s="7" t="str">
        <f t="shared" si="0"/>
        <v>1-01-09</v>
      </c>
      <c r="J32" s="7"/>
      <c r="K32" s="7"/>
      <c r="L32" s="7"/>
      <c r="M32" s="7" t="s">
        <v>141</v>
      </c>
      <c r="N32" s="14" t="s">
        <v>845</v>
      </c>
      <c r="O32" s="14" t="s">
        <v>2907</v>
      </c>
      <c r="P32" s="14">
        <v>22322753</v>
      </c>
      <c r="Q32" s="14">
        <v>22323700</v>
      </c>
      <c r="R32" s="13" t="s">
        <v>2808</v>
      </c>
      <c r="S32" s="7"/>
    </row>
    <row r="33" spans="1:19" x14ac:dyDescent="0.25">
      <c r="A33" s="14" t="s">
        <v>1598</v>
      </c>
      <c r="B33" s="14" t="s">
        <v>70</v>
      </c>
      <c r="C33" s="7" t="s">
        <v>1599</v>
      </c>
      <c r="D33" s="14" t="s">
        <v>2799</v>
      </c>
      <c r="E33" s="14" t="s">
        <v>8</v>
      </c>
      <c r="F33" s="14" t="s">
        <v>55</v>
      </c>
      <c r="G33" s="14" t="s">
        <v>6</v>
      </c>
      <c r="H33" s="14" t="s">
        <v>10</v>
      </c>
      <c r="I33" s="7" t="str">
        <f t="shared" si="0"/>
        <v>1-01-05</v>
      </c>
      <c r="J33" s="7"/>
      <c r="K33" s="7"/>
      <c r="L33" s="7"/>
      <c r="M33" s="7" t="s">
        <v>2903</v>
      </c>
      <c r="N33" s="14" t="s">
        <v>1355</v>
      </c>
      <c r="O33" s="14" t="s">
        <v>840</v>
      </c>
      <c r="P33" s="14">
        <v>22252590</v>
      </c>
      <c r="Q33" s="14">
        <v>22567405</v>
      </c>
      <c r="R33" s="13"/>
      <c r="S33" s="7"/>
    </row>
    <row r="34" spans="1:19" x14ac:dyDescent="0.25">
      <c r="A34" s="14" t="s">
        <v>1841</v>
      </c>
      <c r="B34" s="14" t="s">
        <v>313</v>
      </c>
      <c r="C34" s="7" t="s">
        <v>2817</v>
      </c>
      <c r="D34" s="14" t="s">
        <v>2801</v>
      </c>
      <c r="E34" s="14" t="s">
        <v>10</v>
      </c>
      <c r="F34" s="14" t="s">
        <v>55</v>
      </c>
      <c r="G34" s="14" t="s">
        <v>23</v>
      </c>
      <c r="H34" s="14" t="s">
        <v>10</v>
      </c>
      <c r="I34" s="7" t="str">
        <f t="shared" si="0"/>
        <v>1-13-05</v>
      </c>
      <c r="J34" s="7"/>
      <c r="K34" s="7"/>
      <c r="L34" s="7"/>
      <c r="M34" s="7" t="s">
        <v>2975</v>
      </c>
      <c r="N34" s="14" t="s">
        <v>845</v>
      </c>
      <c r="O34" s="14" t="s">
        <v>4262</v>
      </c>
      <c r="P34" s="14">
        <v>22975986</v>
      </c>
      <c r="Q34" s="14">
        <v>22975986</v>
      </c>
      <c r="R34" s="13" t="s">
        <v>3255</v>
      </c>
      <c r="S34" s="7"/>
    </row>
    <row r="35" spans="1:19" x14ac:dyDescent="0.25">
      <c r="A35" s="14" t="s">
        <v>1873</v>
      </c>
      <c r="B35" s="14" t="s">
        <v>355</v>
      </c>
      <c r="C35" s="7" t="s">
        <v>2820</v>
      </c>
      <c r="D35" s="14" t="s">
        <v>2801</v>
      </c>
      <c r="E35" s="14" t="s">
        <v>6</v>
      </c>
      <c r="F35" s="14" t="s">
        <v>55</v>
      </c>
      <c r="G35" s="14" t="s">
        <v>6</v>
      </c>
      <c r="H35" s="14" t="s">
        <v>8</v>
      </c>
      <c r="I35" s="7" t="str">
        <f t="shared" si="0"/>
        <v>1-01-03</v>
      </c>
      <c r="J35" s="7"/>
      <c r="K35" s="7"/>
      <c r="L35" s="7"/>
      <c r="M35" s="7" t="s">
        <v>2984</v>
      </c>
      <c r="N35" s="14" t="s">
        <v>1355</v>
      </c>
      <c r="O35" s="14" t="s">
        <v>4263</v>
      </c>
      <c r="P35" s="14">
        <v>22227544</v>
      </c>
      <c r="Q35" s="14">
        <v>0</v>
      </c>
      <c r="R35" s="13"/>
      <c r="S35" s="7"/>
    </row>
    <row r="36" spans="1:19" x14ac:dyDescent="0.25">
      <c r="A36" s="14" t="s">
        <v>1867</v>
      </c>
      <c r="B36" s="14" t="s">
        <v>253</v>
      </c>
      <c r="C36" s="7" t="s">
        <v>2818</v>
      </c>
      <c r="D36" s="14" t="s">
        <v>2805</v>
      </c>
      <c r="E36" s="14" t="s">
        <v>10</v>
      </c>
      <c r="F36" s="14" t="s">
        <v>55</v>
      </c>
      <c r="G36" s="14" t="s">
        <v>143</v>
      </c>
      <c r="H36" s="14" t="s">
        <v>8</v>
      </c>
      <c r="I36" s="7" t="str">
        <f t="shared" si="0"/>
        <v>1-14-03</v>
      </c>
      <c r="J36" s="7"/>
      <c r="K36" s="7"/>
      <c r="L36" s="7"/>
      <c r="M36" s="7" t="s">
        <v>2917</v>
      </c>
      <c r="N36" s="14" t="s">
        <v>845</v>
      </c>
      <c r="O36" s="14" t="s">
        <v>2592</v>
      </c>
      <c r="P36" s="14">
        <v>22927809</v>
      </c>
      <c r="Q36" s="14">
        <v>22924292</v>
      </c>
      <c r="R36" s="13"/>
      <c r="S36" s="7"/>
    </row>
    <row r="37" spans="1:19" x14ac:dyDescent="0.25">
      <c r="A37" s="14" t="s">
        <v>1807</v>
      </c>
      <c r="B37" s="14" t="s">
        <v>284</v>
      </c>
      <c r="C37" s="7" t="s">
        <v>1808</v>
      </c>
      <c r="D37" s="14" t="s">
        <v>2805</v>
      </c>
      <c r="E37" s="14" t="s">
        <v>9</v>
      </c>
      <c r="F37" s="14" t="s">
        <v>55</v>
      </c>
      <c r="G37" s="14" t="s">
        <v>23</v>
      </c>
      <c r="H37" s="14" t="s">
        <v>6</v>
      </c>
      <c r="I37" s="7" t="str">
        <f t="shared" si="0"/>
        <v>1-13-01</v>
      </c>
      <c r="J37" s="7"/>
      <c r="K37" s="7"/>
      <c r="L37" s="7"/>
      <c r="M37" s="7" t="s">
        <v>2966</v>
      </c>
      <c r="N37" s="14" t="s">
        <v>845</v>
      </c>
      <c r="O37" s="14" t="s">
        <v>816</v>
      </c>
      <c r="P37" s="14">
        <v>22350146</v>
      </c>
      <c r="Q37" s="14">
        <v>22350146</v>
      </c>
      <c r="R37" s="13"/>
      <c r="S37" s="7"/>
    </row>
    <row r="38" spans="1:19" x14ac:dyDescent="0.25">
      <c r="A38" s="14" t="s">
        <v>1927</v>
      </c>
      <c r="B38" s="14" t="s">
        <v>1928</v>
      </c>
      <c r="C38" s="7" t="s">
        <v>1630</v>
      </c>
      <c r="D38" s="14" t="s">
        <v>2805</v>
      </c>
      <c r="E38" s="14" t="s">
        <v>12</v>
      </c>
      <c r="F38" s="14" t="s">
        <v>55</v>
      </c>
      <c r="G38" s="14" t="s">
        <v>21</v>
      </c>
      <c r="H38" s="14" t="s">
        <v>9</v>
      </c>
      <c r="I38" s="7" t="str">
        <f t="shared" si="0"/>
        <v>1-11-04</v>
      </c>
      <c r="J38" s="7"/>
      <c r="K38" s="7"/>
      <c r="L38" s="7"/>
      <c r="M38" s="7" t="s">
        <v>154</v>
      </c>
      <c r="N38" s="14" t="s">
        <v>845</v>
      </c>
      <c r="O38" s="14" t="s">
        <v>4264</v>
      </c>
      <c r="P38" s="14">
        <v>22927723</v>
      </c>
      <c r="Q38" s="14">
        <v>0</v>
      </c>
      <c r="R38" s="13"/>
      <c r="S38" s="7"/>
    </row>
    <row r="39" spans="1:19" x14ac:dyDescent="0.25">
      <c r="A39" s="14" t="s">
        <v>1967</v>
      </c>
      <c r="B39" s="14" t="s">
        <v>69</v>
      </c>
      <c r="C39" s="7" t="s">
        <v>2824</v>
      </c>
      <c r="D39" s="14" t="s">
        <v>2801</v>
      </c>
      <c r="E39" s="14" t="s">
        <v>7</v>
      </c>
      <c r="F39" s="14" t="s">
        <v>55</v>
      </c>
      <c r="G39" s="14" t="s">
        <v>6</v>
      </c>
      <c r="H39" s="14" t="s">
        <v>16</v>
      </c>
      <c r="I39" s="7" t="str">
        <f t="shared" si="0"/>
        <v>1-01-09</v>
      </c>
      <c r="J39" s="7"/>
      <c r="K39" s="7"/>
      <c r="L39" s="7"/>
      <c r="M39" s="7" t="s">
        <v>3613</v>
      </c>
      <c r="N39" s="14" t="s">
        <v>845</v>
      </c>
      <c r="O39" s="14" t="s">
        <v>2624</v>
      </c>
      <c r="P39" s="14">
        <v>22130322</v>
      </c>
      <c r="Q39" s="14">
        <v>0</v>
      </c>
      <c r="R39" s="13"/>
      <c r="S39" s="7"/>
    </row>
    <row r="40" spans="1:19" x14ac:dyDescent="0.25">
      <c r="A40" s="14" t="s">
        <v>1925</v>
      </c>
      <c r="B40" s="14" t="s">
        <v>417</v>
      </c>
      <c r="C40" s="7" t="s">
        <v>1926</v>
      </c>
      <c r="D40" s="14" t="s">
        <v>2799</v>
      </c>
      <c r="E40" s="14" t="s">
        <v>12</v>
      </c>
      <c r="F40" s="14" t="s">
        <v>55</v>
      </c>
      <c r="G40" s="14" t="s">
        <v>17</v>
      </c>
      <c r="H40" s="14" t="s">
        <v>6</v>
      </c>
      <c r="I40" s="7" t="str">
        <f t="shared" si="0"/>
        <v>1-10-01</v>
      </c>
      <c r="J40" s="7"/>
      <c r="K40" s="7"/>
      <c r="L40" s="7"/>
      <c r="M40" s="7" t="s">
        <v>2968</v>
      </c>
      <c r="N40" s="14" t="s">
        <v>845</v>
      </c>
      <c r="O40" s="14" t="s">
        <v>2610</v>
      </c>
      <c r="P40" s="14">
        <v>22527096</v>
      </c>
      <c r="Q40" s="14">
        <v>22527096</v>
      </c>
      <c r="R40" s="13"/>
      <c r="S40" s="7"/>
    </row>
    <row r="41" spans="1:19" x14ac:dyDescent="0.25">
      <c r="A41" s="14" t="s">
        <v>2092</v>
      </c>
      <c r="B41" s="14" t="s">
        <v>372</v>
      </c>
      <c r="C41" s="7" t="s">
        <v>2093</v>
      </c>
      <c r="D41" s="14" t="s">
        <v>2805</v>
      </c>
      <c r="E41" s="14" t="s">
        <v>10</v>
      </c>
      <c r="F41" s="14" t="s">
        <v>55</v>
      </c>
      <c r="G41" s="14" t="s">
        <v>143</v>
      </c>
      <c r="H41" s="14" t="s">
        <v>8</v>
      </c>
      <c r="I41" s="7" t="str">
        <f t="shared" si="0"/>
        <v>1-14-03</v>
      </c>
      <c r="J41" s="7"/>
      <c r="K41" s="7"/>
      <c r="L41" s="7"/>
      <c r="M41" s="7" t="s">
        <v>264</v>
      </c>
      <c r="N41" s="14" t="s">
        <v>845</v>
      </c>
      <c r="O41" s="14" t="s">
        <v>3614</v>
      </c>
      <c r="P41" s="14">
        <v>22920005</v>
      </c>
      <c r="Q41" s="14">
        <v>0</v>
      </c>
      <c r="R41" s="13"/>
      <c r="S41" s="7"/>
    </row>
    <row r="42" spans="1:19" x14ac:dyDescent="0.25">
      <c r="A42" s="14" t="s">
        <v>1625</v>
      </c>
      <c r="B42" s="14" t="s">
        <v>97</v>
      </c>
      <c r="C42" s="7" t="s">
        <v>1626</v>
      </c>
      <c r="D42" s="14" t="s">
        <v>60</v>
      </c>
      <c r="E42" s="14" t="s">
        <v>13</v>
      </c>
      <c r="F42" s="14" t="s">
        <v>55</v>
      </c>
      <c r="G42" s="14" t="s">
        <v>8</v>
      </c>
      <c r="H42" s="14" t="s">
        <v>6</v>
      </c>
      <c r="I42" s="7" t="str">
        <f t="shared" si="0"/>
        <v>1-03-01</v>
      </c>
      <c r="J42" s="7"/>
      <c r="K42" s="7"/>
      <c r="L42" s="7"/>
      <c r="M42" s="7" t="s">
        <v>60</v>
      </c>
      <c r="N42" s="14" t="s">
        <v>845</v>
      </c>
      <c r="O42" s="14" t="s">
        <v>2527</v>
      </c>
      <c r="P42" s="14">
        <v>22598797</v>
      </c>
      <c r="Q42" s="14">
        <v>22591022</v>
      </c>
      <c r="R42" s="13"/>
      <c r="S42" s="7"/>
    </row>
    <row r="43" spans="1:19" x14ac:dyDescent="0.25">
      <c r="A43" s="14" t="s">
        <v>1620</v>
      </c>
      <c r="B43" s="14" t="s">
        <v>1621</v>
      </c>
      <c r="C43" s="7" t="s">
        <v>1622</v>
      </c>
      <c r="D43" s="14" t="s">
        <v>60</v>
      </c>
      <c r="E43" s="14" t="s">
        <v>13</v>
      </c>
      <c r="F43" s="14" t="s">
        <v>55</v>
      </c>
      <c r="G43" s="14" t="s">
        <v>8</v>
      </c>
      <c r="H43" s="14" t="s">
        <v>6</v>
      </c>
      <c r="I43" s="7" t="str">
        <f t="shared" si="0"/>
        <v>1-03-01</v>
      </c>
      <c r="J43" s="7"/>
      <c r="K43" s="7"/>
      <c r="L43" s="7"/>
      <c r="M43" s="7" t="s">
        <v>2912</v>
      </c>
      <c r="N43" s="14" t="s">
        <v>845</v>
      </c>
      <c r="O43" s="14" t="s">
        <v>4265</v>
      </c>
      <c r="P43" s="14">
        <v>22509947</v>
      </c>
      <c r="Q43" s="14">
        <v>22594462</v>
      </c>
      <c r="R43" s="13"/>
      <c r="S43" s="7"/>
    </row>
    <row r="44" spans="1:19" x14ac:dyDescent="0.25">
      <c r="A44" s="14" t="s">
        <v>1623</v>
      </c>
      <c r="B44" s="14" t="s">
        <v>96</v>
      </c>
      <c r="C44" s="7" t="s">
        <v>1624</v>
      </c>
      <c r="D44" s="14" t="s">
        <v>60</v>
      </c>
      <c r="E44" s="14" t="s">
        <v>6</v>
      </c>
      <c r="F44" s="14" t="s">
        <v>55</v>
      </c>
      <c r="G44" s="14" t="s">
        <v>8</v>
      </c>
      <c r="H44" s="14" t="s">
        <v>6</v>
      </c>
      <c r="I44" s="7" t="str">
        <f t="shared" si="0"/>
        <v>1-03-01</v>
      </c>
      <c r="J44" s="7"/>
      <c r="K44" s="7"/>
      <c r="L44" s="7"/>
      <c r="M44" s="7" t="s">
        <v>60</v>
      </c>
      <c r="N44" s="14" t="s">
        <v>1355</v>
      </c>
      <c r="O44" s="14" t="s">
        <v>3615</v>
      </c>
      <c r="P44" s="14">
        <v>40002022</v>
      </c>
      <c r="Q44" s="14">
        <v>22508022</v>
      </c>
      <c r="R44" s="13"/>
      <c r="S44" s="7"/>
    </row>
    <row r="45" spans="1:19" x14ac:dyDescent="0.25">
      <c r="A45" s="14" t="s">
        <v>1627</v>
      </c>
      <c r="B45" s="14" t="s">
        <v>1550</v>
      </c>
      <c r="C45" s="7" t="s">
        <v>1628</v>
      </c>
      <c r="D45" s="14" t="s">
        <v>60</v>
      </c>
      <c r="E45" s="14" t="s">
        <v>7</v>
      </c>
      <c r="F45" s="14" t="s">
        <v>55</v>
      </c>
      <c r="G45" s="14" t="s">
        <v>8</v>
      </c>
      <c r="H45" s="14" t="s">
        <v>7</v>
      </c>
      <c r="I45" s="7" t="str">
        <f t="shared" si="0"/>
        <v>1-03-02</v>
      </c>
      <c r="J45" s="7"/>
      <c r="K45" s="7"/>
      <c r="L45" s="7"/>
      <c r="M45" s="7" t="s">
        <v>62</v>
      </c>
      <c r="N45" s="14" t="s">
        <v>845</v>
      </c>
      <c r="O45" s="14" t="s">
        <v>4266</v>
      </c>
      <c r="P45" s="14">
        <v>22703443</v>
      </c>
      <c r="Q45" s="14">
        <v>22703743</v>
      </c>
      <c r="R45" s="13" t="s">
        <v>3243</v>
      </c>
      <c r="S45" s="7" t="s">
        <v>3682</v>
      </c>
    </row>
    <row r="46" spans="1:19" x14ac:dyDescent="0.25">
      <c r="A46" s="14" t="s">
        <v>1615</v>
      </c>
      <c r="B46" s="14" t="s">
        <v>91</v>
      </c>
      <c r="C46" s="7" t="s">
        <v>1616</v>
      </c>
      <c r="D46" s="14" t="s">
        <v>2799</v>
      </c>
      <c r="E46" s="14" t="s">
        <v>6</v>
      </c>
      <c r="F46" s="14" t="s">
        <v>55</v>
      </c>
      <c r="G46" s="14" t="s">
        <v>6</v>
      </c>
      <c r="H46" s="14" t="s">
        <v>21</v>
      </c>
      <c r="I46" s="7" t="str">
        <f t="shared" si="0"/>
        <v>1-01-11</v>
      </c>
      <c r="J46" s="7"/>
      <c r="K46" s="7"/>
      <c r="L46" s="7"/>
      <c r="M46" s="7" t="s">
        <v>2910</v>
      </c>
      <c r="N46" s="14" t="s">
        <v>845</v>
      </c>
      <c r="O46" s="14" t="s">
        <v>4267</v>
      </c>
      <c r="P46" s="14">
        <v>22278722</v>
      </c>
      <c r="Q46" s="14">
        <v>22262048</v>
      </c>
      <c r="R46" s="13" t="s">
        <v>94</v>
      </c>
      <c r="S46" s="7"/>
    </row>
    <row r="47" spans="1:19" x14ac:dyDescent="0.25">
      <c r="A47" s="14" t="s">
        <v>1629</v>
      </c>
      <c r="B47" s="14" t="s">
        <v>100</v>
      </c>
      <c r="C47" s="7" t="s">
        <v>1630</v>
      </c>
      <c r="D47" s="14" t="s">
        <v>60</v>
      </c>
      <c r="E47" s="14" t="s">
        <v>6</v>
      </c>
      <c r="F47" s="14" t="s">
        <v>55</v>
      </c>
      <c r="G47" s="14" t="s">
        <v>8</v>
      </c>
      <c r="H47" s="14" t="s">
        <v>10</v>
      </c>
      <c r="I47" s="7" t="str">
        <f t="shared" si="0"/>
        <v>1-03-05</v>
      </c>
      <c r="J47" s="7"/>
      <c r="K47" s="7"/>
      <c r="L47" s="7"/>
      <c r="M47" s="7" t="s">
        <v>154</v>
      </c>
      <c r="N47" s="14" t="s">
        <v>845</v>
      </c>
      <c r="O47" s="14" t="s">
        <v>2720</v>
      </c>
      <c r="P47" s="14">
        <v>22767828</v>
      </c>
      <c r="Q47" s="14">
        <v>22767828</v>
      </c>
      <c r="R47" s="13"/>
      <c r="S47" s="7"/>
    </row>
    <row r="48" spans="1:19" x14ac:dyDescent="0.25">
      <c r="A48" s="14" t="s">
        <v>1636</v>
      </c>
      <c r="B48" s="14" t="s">
        <v>109</v>
      </c>
      <c r="C48" s="7" t="s">
        <v>1637</v>
      </c>
      <c r="D48" s="14" t="s">
        <v>60</v>
      </c>
      <c r="E48" s="14" t="s">
        <v>8</v>
      </c>
      <c r="F48" s="14" t="s">
        <v>55</v>
      </c>
      <c r="G48" s="14" t="s">
        <v>12</v>
      </c>
      <c r="H48" s="14" t="s">
        <v>6</v>
      </c>
      <c r="I48" s="7" t="str">
        <f t="shared" si="0"/>
        <v>1-06-01</v>
      </c>
      <c r="J48" s="7"/>
      <c r="K48" s="7"/>
      <c r="L48" s="7"/>
      <c r="M48" s="7" t="s">
        <v>2914</v>
      </c>
      <c r="N48" s="14" t="s">
        <v>845</v>
      </c>
      <c r="O48" s="14" t="s">
        <v>2915</v>
      </c>
      <c r="P48" s="14">
        <v>22303375</v>
      </c>
      <c r="Q48" s="14">
        <v>22303375</v>
      </c>
      <c r="R48" s="13" t="s">
        <v>456</v>
      </c>
      <c r="S48" s="7"/>
    </row>
    <row r="49" spans="1:19" x14ac:dyDescent="0.25">
      <c r="A49" s="14" t="s">
        <v>1842</v>
      </c>
      <c r="B49" s="14" t="s">
        <v>314</v>
      </c>
      <c r="C49" s="7" t="s">
        <v>1843</v>
      </c>
      <c r="D49" s="14" t="s">
        <v>60</v>
      </c>
      <c r="E49" s="14" t="s">
        <v>9</v>
      </c>
      <c r="F49" s="14" t="s">
        <v>55</v>
      </c>
      <c r="G49" s="14" t="s">
        <v>8</v>
      </c>
      <c r="H49" s="14" t="s">
        <v>12</v>
      </c>
      <c r="I49" s="7" t="str">
        <f t="shared" si="0"/>
        <v>1-03-06</v>
      </c>
      <c r="J49" s="7"/>
      <c r="K49" s="7"/>
      <c r="L49" s="7"/>
      <c r="M49" s="7" t="s">
        <v>234</v>
      </c>
      <c r="N49" s="14" t="s">
        <v>845</v>
      </c>
      <c r="O49" s="14" t="s">
        <v>2583</v>
      </c>
      <c r="P49" s="14">
        <v>25440166</v>
      </c>
      <c r="Q49" s="14">
        <v>25440166</v>
      </c>
      <c r="R49" s="13" t="s">
        <v>3256</v>
      </c>
      <c r="S49" s="7" t="s">
        <v>3682</v>
      </c>
    </row>
    <row r="50" spans="1:19" x14ac:dyDescent="0.25">
      <c r="A50" s="14" t="s">
        <v>1638</v>
      </c>
      <c r="B50" s="14" t="s">
        <v>98</v>
      </c>
      <c r="C50" s="7" t="s">
        <v>1639</v>
      </c>
      <c r="D50" s="14" t="s">
        <v>60</v>
      </c>
      <c r="E50" s="14" t="s">
        <v>8</v>
      </c>
      <c r="F50" s="14" t="s">
        <v>55</v>
      </c>
      <c r="G50" s="14" t="s">
        <v>12</v>
      </c>
      <c r="H50" s="14" t="s">
        <v>9</v>
      </c>
      <c r="I50" s="7" t="str">
        <f t="shared" si="0"/>
        <v>1-06-04</v>
      </c>
      <c r="J50" s="7"/>
      <c r="K50" s="7"/>
      <c r="L50" s="7"/>
      <c r="M50" s="7" t="s">
        <v>242</v>
      </c>
      <c r="N50" s="14" t="s">
        <v>845</v>
      </c>
      <c r="O50" s="14" t="s">
        <v>2916</v>
      </c>
      <c r="P50" s="14">
        <v>25400315</v>
      </c>
      <c r="Q50" s="14">
        <v>25401212</v>
      </c>
      <c r="R50" s="13"/>
      <c r="S50" s="7" t="s">
        <v>3682</v>
      </c>
    </row>
    <row r="51" spans="1:19" x14ac:dyDescent="0.25">
      <c r="A51" s="9" t="s">
        <v>1895</v>
      </c>
      <c r="B51" s="8" t="s">
        <v>394</v>
      </c>
      <c r="C51" s="7" t="s">
        <v>1896</v>
      </c>
      <c r="D51" s="10" t="s">
        <v>60</v>
      </c>
      <c r="E51" s="10" t="s">
        <v>12</v>
      </c>
      <c r="F51" s="11" t="s">
        <v>55</v>
      </c>
      <c r="G51" s="11" t="s">
        <v>22</v>
      </c>
      <c r="H51" s="11" t="s">
        <v>10</v>
      </c>
      <c r="I51" s="7" t="str">
        <f t="shared" si="0"/>
        <v>1-12-05</v>
      </c>
      <c r="J51" s="7"/>
      <c r="K51" s="7"/>
      <c r="L51" s="7"/>
      <c r="M51" s="7" t="s">
        <v>301</v>
      </c>
      <c r="N51" s="12" t="s">
        <v>845</v>
      </c>
      <c r="O51" s="14" t="s">
        <v>2600</v>
      </c>
      <c r="P51" s="14">
        <v>25444532</v>
      </c>
      <c r="Q51" s="14">
        <v>25444532</v>
      </c>
      <c r="R51" s="13" t="s">
        <v>3260</v>
      </c>
      <c r="S51" s="7" t="s">
        <v>3682</v>
      </c>
    </row>
    <row r="52" spans="1:19" x14ac:dyDescent="0.25">
      <c r="A52" s="9" t="s">
        <v>2124</v>
      </c>
      <c r="B52" s="8" t="s">
        <v>569</v>
      </c>
      <c r="C52" s="7" t="s">
        <v>2125</v>
      </c>
      <c r="D52" s="10" t="s">
        <v>60</v>
      </c>
      <c r="E52" s="10" t="s">
        <v>7</v>
      </c>
      <c r="F52" s="11" t="s">
        <v>55</v>
      </c>
      <c r="G52" s="11" t="s">
        <v>8</v>
      </c>
      <c r="H52" s="11" t="s">
        <v>9</v>
      </c>
      <c r="I52" s="7" t="str">
        <f t="shared" si="0"/>
        <v>1-03-04</v>
      </c>
      <c r="J52" s="7"/>
      <c r="K52" s="7"/>
      <c r="L52" s="7"/>
      <c r="M52" s="7" t="s">
        <v>181</v>
      </c>
      <c r="N52" s="12" t="s">
        <v>845</v>
      </c>
      <c r="O52" s="14" t="s">
        <v>3616</v>
      </c>
      <c r="P52" s="14">
        <v>22197519</v>
      </c>
      <c r="Q52" s="14">
        <v>22197519</v>
      </c>
      <c r="R52" s="13"/>
      <c r="S52" s="7"/>
    </row>
    <row r="53" spans="1:19" x14ac:dyDescent="0.25">
      <c r="A53" s="9" t="s">
        <v>1640</v>
      </c>
      <c r="B53" s="8" t="s">
        <v>110</v>
      </c>
      <c r="C53" s="7" t="s">
        <v>1641</v>
      </c>
      <c r="D53" s="10" t="s">
        <v>200</v>
      </c>
      <c r="E53" s="10" t="s">
        <v>10</v>
      </c>
      <c r="F53" s="11" t="s">
        <v>55</v>
      </c>
      <c r="G53" s="11" t="s">
        <v>13</v>
      </c>
      <c r="H53" s="11" t="s">
        <v>6</v>
      </c>
      <c r="I53" s="7" t="str">
        <f t="shared" si="0"/>
        <v>1-07-01</v>
      </c>
      <c r="J53" s="7"/>
      <c r="K53" s="7"/>
      <c r="L53" s="7"/>
      <c r="M53" s="7" t="s">
        <v>379</v>
      </c>
      <c r="N53" s="12" t="s">
        <v>845</v>
      </c>
      <c r="O53" s="14" t="s">
        <v>2529</v>
      </c>
      <c r="P53" s="14">
        <v>22491117</v>
      </c>
      <c r="Q53" s="14">
        <v>22491117</v>
      </c>
      <c r="R53" s="13" t="s">
        <v>3244</v>
      </c>
      <c r="S53" s="7"/>
    </row>
    <row r="54" spans="1:19" x14ac:dyDescent="0.25">
      <c r="A54" s="9" t="s">
        <v>1631</v>
      </c>
      <c r="B54" s="8" t="s">
        <v>1632</v>
      </c>
      <c r="C54" s="7" t="s">
        <v>1633</v>
      </c>
      <c r="D54" s="10" t="s">
        <v>200</v>
      </c>
      <c r="E54" s="10" t="s">
        <v>6</v>
      </c>
      <c r="F54" s="11" t="s">
        <v>55</v>
      </c>
      <c r="G54" s="11" t="s">
        <v>9</v>
      </c>
      <c r="H54" s="11" t="s">
        <v>6</v>
      </c>
      <c r="I54" s="7" t="str">
        <f t="shared" si="0"/>
        <v>1-04-01</v>
      </c>
      <c r="J54" s="7"/>
      <c r="K54" s="7"/>
      <c r="L54" s="7"/>
      <c r="M54" s="7" t="s">
        <v>258</v>
      </c>
      <c r="N54" s="12" t="s">
        <v>845</v>
      </c>
      <c r="O54" s="14" t="s">
        <v>2528</v>
      </c>
      <c r="P54" s="14">
        <v>24166163</v>
      </c>
      <c r="Q54" s="14">
        <v>24165424</v>
      </c>
      <c r="R54" s="13"/>
      <c r="S54" s="7"/>
    </row>
    <row r="55" spans="1:19" x14ac:dyDescent="0.25">
      <c r="A55" s="9" t="s">
        <v>1914</v>
      </c>
      <c r="B55" s="8" t="s">
        <v>252</v>
      </c>
      <c r="C55" s="7" t="s">
        <v>1915</v>
      </c>
      <c r="D55" s="10" t="s">
        <v>200</v>
      </c>
      <c r="E55" s="10" t="s">
        <v>10</v>
      </c>
      <c r="F55" s="11" t="s">
        <v>55</v>
      </c>
      <c r="G55" s="11" t="s">
        <v>13</v>
      </c>
      <c r="H55" s="11" t="s">
        <v>8</v>
      </c>
      <c r="I55" s="7" t="str">
        <f t="shared" si="0"/>
        <v>1-07-03</v>
      </c>
      <c r="J55" s="7"/>
      <c r="K55" s="7"/>
      <c r="L55" s="7"/>
      <c r="M55" s="7" t="s">
        <v>383</v>
      </c>
      <c r="N55" s="12" t="s">
        <v>845</v>
      </c>
      <c r="O55" s="14" t="s">
        <v>3617</v>
      </c>
      <c r="P55" s="14">
        <v>24188373</v>
      </c>
      <c r="Q55" s="14">
        <v>24188373</v>
      </c>
      <c r="R55" s="13" t="s">
        <v>713</v>
      </c>
      <c r="S55" s="7"/>
    </row>
    <row r="56" spans="1:19" x14ac:dyDescent="0.25">
      <c r="A56" s="9" t="s">
        <v>1983</v>
      </c>
      <c r="B56" s="8" t="s">
        <v>448</v>
      </c>
      <c r="C56" s="7" t="s">
        <v>2826</v>
      </c>
      <c r="D56" s="10" t="s">
        <v>439</v>
      </c>
      <c r="E56" s="10" t="s">
        <v>6</v>
      </c>
      <c r="F56" s="11" t="s">
        <v>55</v>
      </c>
      <c r="G56" s="11" t="s">
        <v>440</v>
      </c>
      <c r="H56" s="11" t="s">
        <v>6</v>
      </c>
      <c r="I56" s="7" t="str">
        <f t="shared" si="0"/>
        <v>1-19-01</v>
      </c>
      <c r="J56" s="7"/>
      <c r="K56" s="7"/>
      <c r="L56" s="7"/>
      <c r="M56" s="7" t="s">
        <v>3015</v>
      </c>
      <c r="N56" s="12" t="s">
        <v>845</v>
      </c>
      <c r="O56" s="14" t="s">
        <v>3016</v>
      </c>
      <c r="P56" s="14">
        <v>27706669</v>
      </c>
      <c r="Q56" s="14">
        <v>27702555</v>
      </c>
      <c r="R56" s="13"/>
      <c r="S56" s="7"/>
    </row>
    <row r="57" spans="1:19" x14ac:dyDescent="0.25">
      <c r="A57" s="9" t="s">
        <v>1802</v>
      </c>
      <c r="B57" s="8" t="s">
        <v>273</v>
      </c>
      <c r="C57" s="7" t="s">
        <v>2815</v>
      </c>
      <c r="D57" s="10" t="s">
        <v>439</v>
      </c>
      <c r="E57" s="10" t="s">
        <v>6</v>
      </c>
      <c r="F57" s="11" t="s">
        <v>55</v>
      </c>
      <c r="G57" s="11" t="s">
        <v>440</v>
      </c>
      <c r="H57" s="11" t="s">
        <v>6</v>
      </c>
      <c r="I57" s="7" t="str">
        <f t="shared" si="0"/>
        <v>1-19-01</v>
      </c>
      <c r="J57" s="7"/>
      <c r="K57" s="7"/>
      <c r="L57" s="7"/>
      <c r="M57" s="7" t="s">
        <v>2963</v>
      </c>
      <c r="N57" s="12" t="s">
        <v>845</v>
      </c>
      <c r="O57" s="14" t="s">
        <v>2964</v>
      </c>
      <c r="P57" s="14">
        <v>27713020</v>
      </c>
      <c r="Q57" s="14">
        <v>27713020</v>
      </c>
      <c r="R57" s="13"/>
      <c r="S57" s="7"/>
    </row>
    <row r="58" spans="1:19" x14ac:dyDescent="0.25">
      <c r="A58" s="9" t="s">
        <v>1823</v>
      </c>
      <c r="B58" s="8" t="s">
        <v>297</v>
      </c>
      <c r="C58" s="7" t="s">
        <v>2816</v>
      </c>
      <c r="D58" s="10" t="s">
        <v>439</v>
      </c>
      <c r="E58" s="10" t="s">
        <v>8</v>
      </c>
      <c r="F58" s="11" t="s">
        <v>55</v>
      </c>
      <c r="G58" s="11" t="s">
        <v>440</v>
      </c>
      <c r="H58" s="11" t="s">
        <v>8</v>
      </c>
      <c r="I58" s="7" t="str">
        <f t="shared" si="0"/>
        <v>1-19-03</v>
      </c>
      <c r="J58" s="7"/>
      <c r="K58" s="7"/>
      <c r="L58" s="7"/>
      <c r="M58" s="7" t="s">
        <v>144</v>
      </c>
      <c r="N58" s="12" t="s">
        <v>845</v>
      </c>
      <c r="O58" s="14" t="s">
        <v>1399</v>
      </c>
      <c r="P58" s="14">
        <v>27715223</v>
      </c>
      <c r="Q58" s="14">
        <v>27715223</v>
      </c>
      <c r="R58" s="13"/>
      <c r="S58" s="7"/>
    </row>
    <row r="59" spans="1:19" x14ac:dyDescent="0.25">
      <c r="A59" s="9" t="s">
        <v>1826</v>
      </c>
      <c r="B59" s="8" t="s">
        <v>299</v>
      </c>
      <c r="C59" s="7" t="s">
        <v>1827</v>
      </c>
      <c r="D59" s="10" t="s">
        <v>2812</v>
      </c>
      <c r="E59" s="10" t="s">
        <v>8</v>
      </c>
      <c r="F59" s="11" t="s">
        <v>103</v>
      </c>
      <c r="G59" s="11" t="s">
        <v>8</v>
      </c>
      <c r="H59" s="11" t="s">
        <v>8</v>
      </c>
      <c r="I59" s="7" t="str">
        <f t="shared" si="0"/>
        <v>6-03-03</v>
      </c>
      <c r="J59" s="7"/>
      <c r="K59" s="7"/>
      <c r="L59" s="7"/>
      <c r="M59" s="7" t="s">
        <v>599</v>
      </c>
      <c r="N59" s="12" t="s">
        <v>845</v>
      </c>
      <c r="O59" s="14" t="s">
        <v>2578</v>
      </c>
      <c r="P59" s="14">
        <v>27428036</v>
      </c>
      <c r="Q59" s="14">
        <v>27428036</v>
      </c>
      <c r="R59" s="13"/>
      <c r="S59" s="7"/>
    </row>
    <row r="60" spans="1:19" x14ac:dyDescent="0.25">
      <c r="A60" s="9" t="s">
        <v>1824</v>
      </c>
      <c r="B60" s="8" t="s">
        <v>298</v>
      </c>
      <c r="C60" s="7" t="s">
        <v>1825</v>
      </c>
      <c r="D60" s="10" t="s">
        <v>2812</v>
      </c>
      <c r="E60" s="10" t="s">
        <v>9</v>
      </c>
      <c r="F60" s="11" t="s">
        <v>103</v>
      </c>
      <c r="G60" s="11" t="s">
        <v>8</v>
      </c>
      <c r="H60" s="11" t="s">
        <v>15</v>
      </c>
      <c r="I60" s="7" t="str">
        <f t="shared" si="0"/>
        <v>6-03-08</v>
      </c>
      <c r="J60" s="7"/>
      <c r="K60" s="7"/>
      <c r="L60" s="7"/>
      <c r="M60" s="7" t="s">
        <v>2969</v>
      </c>
      <c r="N60" s="12" t="s">
        <v>845</v>
      </c>
      <c r="O60" s="14" t="s">
        <v>2577</v>
      </c>
      <c r="P60" s="14">
        <v>27431006</v>
      </c>
      <c r="Q60" s="14">
        <v>27431006</v>
      </c>
      <c r="R60" s="13"/>
      <c r="S60" s="7"/>
    </row>
    <row r="61" spans="1:19" x14ac:dyDescent="0.25">
      <c r="A61" s="9" t="s">
        <v>1935</v>
      </c>
      <c r="B61" s="8" t="s">
        <v>429</v>
      </c>
      <c r="C61" s="7" t="s">
        <v>1936</v>
      </c>
      <c r="D61" s="10" t="s">
        <v>2812</v>
      </c>
      <c r="E61" s="10" t="s">
        <v>21</v>
      </c>
      <c r="F61" s="11" t="s">
        <v>103</v>
      </c>
      <c r="G61" s="11" t="s">
        <v>8</v>
      </c>
      <c r="H61" s="11" t="s">
        <v>9</v>
      </c>
      <c r="I61" s="7" t="str">
        <f t="shared" si="0"/>
        <v>6-03-04</v>
      </c>
      <c r="J61" s="7"/>
      <c r="K61" s="7"/>
      <c r="L61" s="7"/>
      <c r="M61" s="7" t="s">
        <v>625</v>
      </c>
      <c r="N61" s="12" t="s">
        <v>845</v>
      </c>
      <c r="O61" s="14" t="s">
        <v>4268</v>
      </c>
      <c r="P61" s="14">
        <v>27302459</v>
      </c>
      <c r="Q61" s="14">
        <v>27302459</v>
      </c>
      <c r="R61" s="13"/>
      <c r="S61" s="7" t="s">
        <v>3682</v>
      </c>
    </row>
    <row r="62" spans="1:19" x14ac:dyDescent="0.25">
      <c r="A62" s="9" t="s">
        <v>2137</v>
      </c>
      <c r="B62" s="8" t="s">
        <v>577</v>
      </c>
      <c r="C62" s="7" t="s">
        <v>2138</v>
      </c>
      <c r="D62" s="10" t="s">
        <v>2812</v>
      </c>
      <c r="E62" s="10" t="s">
        <v>7</v>
      </c>
      <c r="F62" s="11" t="s">
        <v>103</v>
      </c>
      <c r="G62" s="11" t="s">
        <v>8</v>
      </c>
      <c r="H62" s="11" t="s">
        <v>7</v>
      </c>
      <c r="I62" s="7" t="str">
        <f t="shared" si="0"/>
        <v>6-03-02</v>
      </c>
      <c r="J62" s="7"/>
      <c r="K62" s="7"/>
      <c r="L62" s="7"/>
      <c r="M62" s="7" t="s">
        <v>3076</v>
      </c>
      <c r="N62" s="12" t="s">
        <v>845</v>
      </c>
      <c r="O62" s="14" t="s">
        <v>2681</v>
      </c>
      <c r="P62" s="14">
        <v>27421085</v>
      </c>
      <c r="Q62" s="14">
        <v>27424085</v>
      </c>
      <c r="R62" s="13"/>
      <c r="S62" s="7"/>
    </row>
    <row r="63" spans="1:19" x14ac:dyDescent="0.25">
      <c r="A63" s="9" t="s">
        <v>1889</v>
      </c>
      <c r="B63" s="8" t="s">
        <v>377</v>
      </c>
      <c r="C63" s="7" t="s">
        <v>2821</v>
      </c>
      <c r="D63" s="10" t="s">
        <v>439</v>
      </c>
      <c r="E63" s="10" t="s">
        <v>6</v>
      </c>
      <c r="F63" s="11" t="s">
        <v>55</v>
      </c>
      <c r="G63" s="11" t="s">
        <v>440</v>
      </c>
      <c r="H63" s="11" t="s">
        <v>6</v>
      </c>
      <c r="I63" s="7" t="str">
        <f t="shared" si="0"/>
        <v>1-19-01</v>
      </c>
      <c r="J63" s="7"/>
      <c r="K63" s="7"/>
      <c r="L63" s="7"/>
      <c r="M63" s="7" t="s">
        <v>2991</v>
      </c>
      <c r="N63" s="12" t="s">
        <v>1355</v>
      </c>
      <c r="O63" s="14" t="s">
        <v>2596</v>
      </c>
      <c r="P63" s="14">
        <v>27022349</v>
      </c>
      <c r="Q63" s="14">
        <v>27718311</v>
      </c>
      <c r="R63" s="13"/>
      <c r="S63" s="7"/>
    </row>
    <row r="64" spans="1:19" x14ac:dyDescent="0.25">
      <c r="A64" s="9" t="s">
        <v>1890</v>
      </c>
      <c r="B64" s="8" t="s">
        <v>378</v>
      </c>
      <c r="C64" s="7" t="s">
        <v>2822</v>
      </c>
      <c r="D64" s="10" t="s">
        <v>439</v>
      </c>
      <c r="E64" s="10" t="s">
        <v>8</v>
      </c>
      <c r="F64" s="11" t="s">
        <v>55</v>
      </c>
      <c r="G64" s="11" t="s">
        <v>440</v>
      </c>
      <c r="H64" s="11" t="s">
        <v>8</v>
      </c>
      <c r="I64" s="7" t="str">
        <f t="shared" si="0"/>
        <v>1-19-03</v>
      </c>
      <c r="J64" s="7"/>
      <c r="K64" s="7"/>
      <c r="L64" s="7"/>
      <c r="M64" s="7" t="s">
        <v>525</v>
      </c>
      <c r="N64" s="12" t="s">
        <v>845</v>
      </c>
      <c r="O64" s="14" t="s">
        <v>2597</v>
      </c>
      <c r="P64" s="14">
        <v>27713142</v>
      </c>
      <c r="Q64" s="14">
        <v>27715605</v>
      </c>
      <c r="R64" s="13"/>
      <c r="S64" s="7"/>
    </row>
    <row r="65" spans="1:19" x14ac:dyDescent="0.25">
      <c r="A65" s="9" t="s">
        <v>1678</v>
      </c>
      <c r="B65" s="8" t="s">
        <v>159</v>
      </c>
      <c r="C65" s="7" t="s">
        <v>1679</v>
      </c>
      <c r="D65" s="10" t="s">
        <v>439</v>
      </c>
      <c r="E65" s="10" t="s">
        <v>6</v>
      </c>
      <c r="F65" s="11" t="s">
        <v>55</v>
      </c>
      <c r="G65" s="11" t="s">
        <v>440</v>
      </c>
      <c r="H65" s="11" t="s">
        <v>6</v>
      </c>
      <c r="I65" s="7" t="str">
        <f t="shared" si="0"/>
        <v>1-19-01</v>
      </c>
      <c r="J65" s="7"/>
      <c r="K65" s="7"/>
      <c r="L65" s="7"/>
      <c r="M65" s="7" t="s">
        <v>2928</v>
      </c>
      <c r="N65" s="12" t="s">
        <v>845</v>
      </c>
      <c r="O65" s="14" t="s">
        <v>3132</v>
      </c>
      <c r="P65" s="14">
        <v>27710425</v>
      </c>
      <c r="Q65" s="14">
        <v>27710425</v>
      </c>
      <c r="R65" s="13"/>
      <c r="S65" s="7"/>
    </row>
    <row r="66" spans="1:19" x14ac:dyDescent="0.25">
      <c r="A66" s="9" t="s">
        <v>1819</v>
      </c>
      <c r="B66" s="8" t="s">
        <v>295</v>
      </c>
      <c r="C66" s="7" t="s">
        <v>1820</v>
      </c>
      <c r="D66" s="10" t="s">
        <v>439</v>
      </c>
      <c r="E66" s="10" t="s">
        <v>16</v>
      </c>
      <c r="F66" s="11" t="s">
        <v>55</v>
      </c>
      <c r="G66" s="11" t="s">
        <v>440</v>
      </c>
      <c r="H66" s="11" t="s">
        <v>10</v>
      </c>
      <c r="I66" s="7" t="str">
        <f t="shared" si="0"/>
        <v>1-19-05</v>
      </c>
      <c r="J66" s="7"/>
      <c r="K66" s="7"/>
      <c r="L66" s="7"/>
      <c r="M66" s="7" t="s">
        <v>267</v>
      </c>
      <c r="N66" s="12" t="s">
        <v>845</v>
      </c>
      <c r="O66" s="14" t="s">
        <v>2576</v>
      </c>
      <c r="P66" s="14">
        <v>27311153</v>
      </c>
      <c r="Q66" s="14">
        <v>27311153</v>
      </c>
      <c r="R66" s="13"/>
      <c r="S66" s="7"/>
    </row>
    <row r="67" spans="1:19" x14ac:dyDescent="0.25">
      <c r="A67" s="9" t="s">
        <v>1972</v>
      </c>
      <c r="B67" s="8" t="s">
        <v>462</v>
      </c>
      <c r="C67" s="7" t="s">
        <v>1973</v>
      </c>
      <c r="D67" s="10" t="s">
        <v>82</v>
      </c>
      <c r="E67" s="10" t="s">
        <v>17</v>
      </c>
      <c r="F67" s="11" t="s">
        <v>57</v>
      </c>
      <c r="G67" s="11" t="s">
        <v>8</v>
      </c>
      <c r="H67" s="11" t="s">
        <v>8</v>
      </c>
      <c r="I67" s="7" t="str">
        <f t="shared" si="0"/>
        <v>2-03-03</v>
      </c>
      <c r="J67" s="7"/>
      <c r="K67" s="7"/>
      <c r="L67" s="7"/>
      <c r="M67" s="7" t="s">
        <v>3012</v>
      </c>
      <c r="N67" s="12" t="s">
        <v>845</v>
      </c>
      <c r="O67" s="14" t="s">
        <v>2627</v>
      </c>
      <c r="P67" s="14">
        <v>24942250</v>
      </c>
      <c r="Q67" s="14">
        <v>24940900</v>
      </c>
      <c r="R67" s="13"/>
      <c r="S67" s="7"/>
    </row>
    <row r="68" spans="1:19" x14ac:dyDescent="0.25">
      <c r="A68" s="9" t="s">
        <v>1912</v>
      </c>
      <c r="B68" s="8" t="s">
        <v>412</v>
      </c>
      <c r="C68" s="7" t="s">
        <v>1913</v>
      </c>
      <c r="D68" s="10" t="s">
        <v>82</v>
      </c>
      <c r="E68" s="10" t="s">
        <v>13</v>
      </c>
      <c r="F68" s="11" t="s">
        <v>57</v>
      </c>
      <c r="G68" s="11" t="s">
        <v>15</v>
      </c>
      <c r="H68" s="11" t="s">
        <v>9</v>
      </c>
      <c r="I68" s="7" t="str">
        <f t="shared" si="0"/>
        <v>2-08-04</v>
      </c>
      <c r="J68" s="7"/>
      <c r="K68" s="7"/>
      <c r="L68" s="7"/>
      <c r="M68" s="7" t="s">
        <v>2997</v>
      </c>
      <c r="N68" s="12" t="s">
        <v>845</v>
      </c>
      <c r="O68" s="14" t="s">
        <v>2645</v>
      </c>
      <c r="P68" s="14">
        <v>24588211</v>
      </c>
      <c r="Q68" s="14">
        <v>24588211</v>
      </c>
      <c r="R68" s="13"/>
      <c r="S68" s="7"/>
    </row>
    <row r="69" spans="1:19" x14ac:dyDescent="0.25">
      <c r="A69" s="9" t="s">
        <v>1952</v>
      </c>
      <c r="B69" s="8" t="s">
        <v>447</v>
      </c>
      <c r="C69" s="7" t="s">
        <v>1953</v>
      </c>
      <c r="D69" s="10" t="s">
        <v>82</v>
      </c>
      <c r="E69" s="10" t="s">
        <v>10</v>
      </c>
      <c r="F69" s="11" t="s">
        <v>57</v>
      </c>
      <c r="G69" s="11" t="s">
        <v>6</v>
      </c>
      <c r="H69" s="11" t="s">
        <v>22</v>
      </c>
      <c r="I69" s="7" t="str">
        <f t="shared" si="0"/>
        <v>2-01-12</v>
      </c>
      <c r="J69" s="7"/>
      <c r="K69" s="7"/>
      <c r="L69" s="7"/>
      <c r="M69" s="7" t="s">
        <v>3005</v>
      </c>
      <c r="N69" s="12" t="s">
        <v>845</v>
      </c>
      <c r="O69" s="14" t="s">
        <v>2620</v>
      </c>
      <c r="P69" s="14">
        <v>24302885</v>
      </c>
      <c r="Q69" s="14">
        <v>24302885</v>
      </c>
      <c r="R69" s="13"/>
      <c r="S69" s="7"/>
    </row>
    <row r="70" spans="1:19" x14ac:dyDescent="0.25">
      <c r="A70" s="9" t="s">
        <v>1954</v>
      </c>
      <c r="B70" s="8" t="s">
        <v>449</v>
      </c>
      <c r="C70" s="7" t="s">
        <v>1955</v>
      </c>
      <c r="D70" s="10" t="s">
        <v>82</v>
      </c>
      <c r="E70" s="10" t="s">
        <v>12</v>
      </c>
      <c r="F70" s="11" t="s">
        <v>57</v>
      </c>
      <c r="G70" s="11" t="s">
        <v>8</v>
      </c>
      <c r="H70" s="11" t="s">
        <v>9</v>
      </c>
      <c r="I70" s="7" t="str">
        <f t="shared" si="0"/>
        <v>2-03-04</v>
      </c>
      <c r="J70" s="7"/>
      <c r="K70" s="7"/>
      <c r="L70" s="7"/>
      <c r="M70" s="7" t="s">
        <v>683</v>
      </c>
      <c r="N70" s="12" t="s">
        <v>845</v>
      </c>
      <c r="O70" s="14" t="s">
        <v>4269</v>
      </c>
      <c r="P70" s="14">
        <v>24947522</v>
      </c>
      <c r="Q70" s="14">
        <v>24945584</v>
      </c>
      <c r="R70" s="13"/>
      <c r="S70" s="7"/>
    </row>
    <row r="71" spans="1:19" x14ac:dyDescent="0.25">
      <c r="A71" s="9" t="s">
        <v>1950</v>
      </c>
      <c r="B71" s="8" t="s">
        <v>323</v>
      </c>
      <c r="C71" s="7" t="s">
        <v>1951</v>
      </c>
      <c r="D71" s="10" t="s">
        <v>82</v>
      </c>
      <c r="E71" s="10" t="s">
        <v>9</v>
      </c>
      <c r="F71" s="11" t="s">
        <v>57</v>
      </c>
      <c r="G71" s="11" t="s">
        <v>6</v>
      </c>
      <c r="H71" s="11" t="s">
        <v>9</v>
      </c>
      <c r="I71" s="7" t="str">
        <f t="shared" ref="I71:I134" si="1">CONCATENATE(F71,"-",G71,"-",H71)</f>
        <v>2-01-04</v>
      </c>
      <c r="J71" s="7"/>
      <c r="K71" s="7"/>
      <c r="L71" s="7"/>
      <c r="M71" s="7" t="s">
        <v>3004</v>
      </c>
      <c r="N71" s="12" t="s">
        <v>845</v>
      </c>
      <c r="O71" s="14" t="s">
        <v>2621</v>
      </c>
      <c r="P71" s="14">
        <v>24381386</v>
      </c>
      <c r="Q71" s="14">
        <v>24381386</v>
      </c>
      <c r="R71" s="13" t="s">
        <v>573</v>
      </c>
      <c r="S71" s="7"/>
    </row>
    <row r="72" spans="1:19" x14ac:dyDescent="0.25">
      <c r="A72" s="9" t="s">
        <v>1688</v>
      </c>
      <c r="B72" s="8" t="s">
        <v>66</v>
      </c>
      <c r="C72" s="7" t="s">
        <v>1689</v>
      </c>
      <c r="D72" s="10" t="s">
        <v>82</v>
      </c>
      <c r="E72" s="10" t="s">
        <v>6</v>
      </c>
      <c r="F72" s="11" t="s">
        <v>57</v>
      </c>
      <c r="G72" s="11" t="s">
        <v>6</v>
      </c>
      <c r="H72" s="11" t="s">
        <v>6</v>
      </c>
      <c r="I72" s="7" t="str">
        <f t="shared" si="1"/>
        <v>2-01-01</v>
      </c>
      <c r="J72" s="7"/>
      <c r="K72" s="7"/>
      <c r="L72" s="7"/>
      <c r="M72" s="7" t="s">
        <v>2932</v>
      </c>
      <c r="N72" s="12" t="s">
        <v>845</v>
      </c>
      <c r="O72" s="14" t="s">
        <v>2543</v>
      </c>
      <c r="P72" s="14">
        <v>24304479</v>
      </c>
      <c r="Q72" s="14">
        <v>24428153</v>
      </c>
      <c r="R72" s="13"/>
      <c r="S72" s="7"/>
    </row>
    <row r="73" spans="1:19" x14ac:dyDescent="0.25">
      <c r="A73" s="9" t="s">
        <v>1704</v>
      </c>
      <c r="B73" s="8" t="s">
        <v>194</v>
      </c>
      <c r="C73" s="7" t="s">
        <v>1705</v>
      </c>
      <c r="D73" s="10" t="s">
        <v>82</v>
      </c>
      <c r="E73" s="10" t="s">
        <v>15</v>
      </c>
      <c r="F73" s="11" t="s">
        <v>57</v>
      </c>
      <c r="G73" s="11" t="s">
        <v>10</v>
      </c>
      <c r="H73" s="11" t="s">
        <v>6</v>
      </c>
      <c r="I73" s="7" t="str">
        <f t="shared" si="1"/>
        <v>2-05-01</v>
      </c>
      <c r="J73" s="7"/>
      <c r="K73" s="7"/>
      <c r="L73" s="7"/>
      <c r="M73" s="7" t="s">
        <v>720</v>
      </c>
      <c r="N73" s="12" t="s">
        <v>845</v>
      </c>
      <c r="O73" s="14" t="s">
        <v>2548</v>
      </c>
      <c r="P73" s="14">
        <v>24460559</v>
      </c>
      <c r="Q73" s="14">
        <v>24469001</v>
      </c>
      <c r="R73" s="13" t="s">
        <v>497</v>
      </c>
      <c r="S73" s="7"/>
    </row>
    <row r="74" spans="1:19" x14ac:dyDescent="0.25">
      <c r="A74" s="9" t="s">
        <v>1702</v>
      </c>
      <c r="B74" s="8" t="s">
        <v>162</v>
      </c>
      <c r="C74" s="7" t="s">
        <v>1703</v>
      </c>
      <c r="D74" s="10" t="s">
        <v>82</v>
      </c>
      <c r="E74" s="10" t="s">
        <v>12</v>
      </c>
      <c r="F74" s="11" t="s">
        <v>57</v>
      </c>
      <c r="G74" s="11" t="s">
        <v>8</v>
      </c>
      <c r="H74" s="11" t="s">
        <v>9</v>
      </c>
      <c r="I74" s="7" t="str">
        <f t="shared" si="1"/>
        <v>2-03-04</v>
      </c>
      <c r="J74" s="7"/>
      <c r="K74" s="7"/>
      <c r="L74" s="7"/>
      <c r="M74" s="7" t="s">
        <v>800</v>
      </c>
      <c r="N74" s="12" t="s">
        <v>845</v>
      </c>
      <c r="O74" s="14" t="s">
        <v>2936</v>
      </c>
      <c r="P74" s="14">
        <v>24940841</v>
      </c>
      <c r="Q74" s="14">
        <v>24943338</v>
      </c>
      <c r="R74" s="13" t="s">
        <v>396</v>
      </c>
      <c r="S74" s="7"/>
    </row>
    <row r="75" spans="1:19" x14ac:dyDescent="0.25">
      <c r="A75" s="9" t="s">
        <v>1710</v>
      </c>
      <c r="B75" s="8" t="s">
        <v>165</v>
      </c>
      <c r="C75" s="7" t="s">
        <v>1711</v>
      </c>
      <c r="D75" s="10" t="s">
        <v>82</v>
      </c>
      <c r="E75" s="10" t="s">
        <v>13</v>
      </c>
      <c r="F75" s="11" t="s">
        <v>57</v>
      </c>
      <c r="G75" s="11" t="s">
        <v>15</v>
      </c>
      <c r="H75" s="11" t="s">
        <v>6</v>
      </c>
      <c r="I75" s="7" t="str">
        <f t="shared" si="1"/>
        <v>2-08-01</v>
      </c>
      <c r="J75" s="7"/>
      <c r="K75" s="7"/>
      <c r="L75" s="7"/>
      <c r="M75" s="7" t="s">
        <v>267</v>
      </c>
      <c r="N75" s="12" t="s">
        <v>845</v>
      </c>
      <c r="O75" s="14" t="s">
        <v>2550</v>
      </c>
      <c r="P75" s="14">
        <v>24485027</v>
      </c>
      <c r="Q75" s="14">
        <v>24484500</v>
      </c>
      <c r="R75" s="13" t="s">
        <v>1976</v>
      </c>
      <c r="S75" s="7"/>
    </row>
    <row r="76" spans="1:19" x14ac:dyDescent="0.25">
      <c r="A76" s="9" t="s">
        <v>1686</v>
      </c>
      <c r="B76" s="8" t="s">
        <v>175</v>
      </c>
      <c r="C76" s="7" t="s">
        <v>1687</v>
      </c>
      <c r="D76" s="10" t="s">
        <v>82</v>
      </c>
      <c r="E76" s="10" t="s">
        <v>7</v>
      </c>
      <c r="F76" s="11" t="s">
        <v>57</v>
      </c>
      <c r="G76" s="11" t="s">
        <v>6</v>
      </c>
      <c r="H76" s="11" t="s">
        <v>9</v>
      </c>
      <c r="I76" s="7" t="str">
        <f t="shared" si="1"/>
        <v>2-01-04</v>
      </c>
      <c r="J76" s="7"/>
      <c r="K76" s="7"/>
      <c r="L76" s="7"/>
      <c r="M76" s="7" t="s">
        <v>2931</v>
      </c>
      <c r="N76" s="12" t="s">
        <v>845</v>
      </c>
      <c r="O76" s="14" t="s">
        <v>2542</v>
      </c>
      <c r="P76" s="14">
        <v>24300272</v>
      </c>
      <c r="Q76" s="14">
        <v>24411701</v>
      </c>
      <c r="R76" s="13" t="s">
        <v>286</v>
      </c>
      <c r="S76" s="7"/>
    </row>
    <row r="77" spans="1:19" x14ac:dyDescent="0.25">
      <c r="A77" s="9" t="s">
        <v>1682</v>
      </c>
      <c r="B77" s="8" t="s">
        <v>172</v>
      </c>
      <c r="C77" s="7" t="s">
        <v>1683</v>
      </c>
      <c r="D77" s="10" t="s">
        <v>82</v>
      </c>
      <c r="E77" s="10" t="s">
        <v>7</v>
      </c>
      <c r="F77" s="11" t="s">
        <v>57</v>
      </c>
      <c r="G77" s="11" t="s">
        <v>6</v>
      </c>
      <c r="H77" s="11" t="s">
        <v>6</v>
      </c>
      <c r="I77" s="7" t="str">
        <f t="shared" si="1"/>
        <v>2-01-01</v>
      </c>
      <c r="J77" s="7"/>
      <c r="K77" s="7"/>
      <c r="L77" s="7"/>
      <c r="M77" s="7" t="s">
        <v>2929</v>
      </c>
      <c r="N77" s="12" t="s">
        <v>845</v>
      </c>
      <c r="O77" s="14" t="s">
        <v>2540</v>
      </c>
      <c r="P77" s="14">
        <v>40014363</v>
      </c>
      <c r="Q77" s="14">
        <v>24313495</v>
      </c>
      <c r="R77" s="13"/>
      <c r="S77" s="7"/>
    </row>
    <row r="78" spans="1:19" x14ac:dyDescent="0.25">
      <c r="A78" s="9" t="s">
        <v>1690</v>
      </c>
      <c r="B78" s="8" t="s">
        <v>176</v>
      </c>
      <c r="C78" s="7" t="s">
        <v>1691</v>
      </c>
      <c r="D78" s="10" t="s">
        <v>82</v>
      </c>
      <c r="E78" s="10" t="s">
        <v>10</v>
      </c>
      <c r="F78" s="11" t="s">
        <v>57</v>
      </c>
      <c r="G78" s="11" t="s">
        <v>6</v>
      </c>
      <c r="H78" s="11" t="s">
        <v>7</v>
      </c>
      <c r="I78" s="7" t="str">
        <f t="shared" si="1"/>
        <v>2-01-02</v>
      </c>
      <c r="J78" s="7"/>
      <c r="K78" s="7"/>
      <c r="L78" s="7"/>
      <c r="M78" s="7" t="s">
        <v>56</v>
      </c>
      <c r="N78" s="12" t="s">
        <v>845</v>
      </c>
      <c r="O78" s="14" t="s">
        <v>4270</v>
      </c>
      <c r="P78" s="14">
        <v>24332871</v>
      </c>
      <c r="Q78" s="14">
        <v>24338963</v>
      </c>
      <c r="R78" s="13" t="s">
        <v>575</v>
      </c>
      <c r="S78" s="7"/>
    </row>
    <row r="79" spans="1:19" x14ac:dyDescent="0.25">
      <c r="A79" s="9" t="s">
        <v>1692</v>
      </c>
      <c r="B79" s="8" t="s">
        <v>180</v>
      </c>
      <c r="C79" s="7" t="s">
        <v>1693</v>
      </c>
      <c r="D79" s="10" t="s">
        <v>82</v>
      </c>
      <c r="E79" s="10" t="s">
        <v>8</v>
      </c>
      <c r="F79" s="11" t="s">
        <v>57</v>
      </c>
      <c r="G79" s="11" t="s">
        <v>6</v>
      </c>
      <c r="H79" s="11" t="s">
        <v>12</v>
      </c>
      <c r="I79" s="7" t="str">
        <f t="shared" si="1"/>
        <v>2-01-06</v>
      </c>
      <c r="J79" s="7"/>
      <c r="K79" s="7"/>
      <c r="L79" s="7"/>
      <c r="M79" s="7" t="s">
        <v>2933</v>
      </c>
      <c r="N79" s="12" t="s">
        <v>845</v>
      </c>
      <c r="O79" s="14" t="s">
        <v>2544</v>
      </c>
      <c r="P79" s="14">
        <v>24496487</v>
      </c>
      <c r="Q79" s="14">
        <v>24495080</v>
      </c>
      <c r="R79" s="13"/>
      <c r="S79" s="7"/>
    </row>
    <row r="80" spans="1:19" x14ac:dyDescent="0.25">
      <c r="A80" s="9" t="s">
        <v>1701</v>
      </c>
      <c r="B80" s="8" t="s">
        <v>193</v>
      </c>
      <c r="C80" s="7" t="s">
        <v>1662</v>
      </c>
      <c r="D80" s="10" t="s">
        <v>82</v>
      </c>
      <c r="E80" s="10" t="s">
        <v>17</v>
      </c>
      <c r="F80" s="11" t="s">
        <v>57</v>
      </c>
      <c r="G80" s="11" t="s">
        <v>8</v>
      </c>
      <c r="H80" s="11" t="s">
        <v>6</v>
      </c>
      <c r="I80" s="7" t="str">
        <f t="shared" si="1"/>
        <v>2-03-01</v>
      </c>
      <c r="J80" s="7"/>
      <c r="K80" s="7"/>
      <c r="L80" s="7"/>
      <c r="M80" s="7" t="s">
        <v>268</v>
      </c>
      <c r="N80" s="12" t="s">
        <v>1355</v>
      </c>
      <c r="O80" s="14" t="s">
        <v>1400</v>
      </c>
      <c r="P80" s="14">
        <v>24942422</v>
      </c>
      <c r="Q80" s="14">
        <v>24942344</v>
      </c>
      <c r="R80" s="13"/>
      <c r="S80" s="7"/>
    </row>
    <row r="81" spans="1:19" x14ac:dyDescent="0.25">
      <c r="A81" s="9" t="s">
        <v>1695</v>
      </c>
      <c r="B81" s="8" t="s">
        <v>184</v>
      </c>
      <c r="C81" s="7" t="s">
        <v>1696</v>
      </c>
      <c r="D81" s="10" t="s">
        <v>82</v>
      </c>
      <c r="E81" s="10" t="s">
        <v>9</v>
      </c>
      <c r="F81" s="11" t="s">
        <v>57</v>
      </c>
      <c r="G81" s="11" t="s">
        <v>6</v>
      </c>
      <c r="H81" s="11" t="s">
        <v>15</v>
      </c>
      <c r="I81" s="7" t="str">
        <f t="shared" si="1"/>
        <v>2-01-08</v>
      </c>
      <c r="J81" s="7"/>
      <c r="K81" s="7"/>
      <c r="L81" s="7"/>
      <c r="M81" s="7" t="s">
        <v>111</v>
      </c>
      <c r="N81" s="12" t="s">
        <v>845</v>
      </c>
      <c r="O81" s="14" t="s">
        <v>2545</v>
      </c>
      <c r="P81" s="14">
        <v>24380495</v>
      </c>
      <c r="Q81" s="14">
        <v>24380495</v>
      </c>
      <c r="R81" s="13"/>
      <c r="S81" s="7"/>
    </row>
    <row r="82" spans="1:19" x14ac:dyDescent="0.25">
      <c r="A82" s="9" t="s">
        <v>1684</v>
      </c>
      <c r="B82" s="8" t="s">
        <v>173</v>
      </c>
      <c r="C82" s="7" t="s">
        <v>1685</v>
      </c>
      <c r="D82" s="10" t="s">
        <v>82</v>
      </c>
      <c r="E82" s="10" t="s">
        <v>7</v>
      </c>
      <c r="F82" s="11" t="s">
        <v>57</v>
      </c>
      <c r="G82" s="11" t="s">
        <v>6</v>
      </c>
      <c r="H82" s="11" t="s">
        <v>6</v>
      </c>
      <c r="I82" s="7" t="str">
        <f t="shared" si="1"/>
        <v>2-01-01</v>
      </c>
      <c r="J82" s="7"/>
      <c r="K82" s="7"/>
      <c r="L82" s="7"/>
      <c r="M82" s="7" t="s">
        <v>2930</v>
      </c>
      <c r="N82" s="12" t="s">
        <v>845</v>
      </c>
      <c r="O82" s="14" t="s">
        <v>2541</v>
      </c>
      <c r="P82" s="14">
        <v>24400844</v>
      </c>
      <c r="Q82" s="14">
        <v>24400844</v>
      </c>
      <c r="R82" s="13"/>
      <c r="S82" s="7"/>
    </row>
    <row r="83" spans="1:19" x14ac:dyDescent="0.25">
      <c r="A83" s="9" t="s">
        <v>1697</v>
      </c>
      <c r="B83" s="8" t="s">
        <v>186</v>
      </c>
      <c r="C83" s="7" t="s">
        <v>1698</v>
      </c>
      <c r="D83" s="10" t="s">
        <v>82</v>
      </c>
      <c r="E83" s="10" t="s">
        <v>10</v>
      </c>
      <c r="F83" s="11" t="s">
        <v>57</v>
      </c>
      <c r="G83" s="11" t="s">
        <v>6</v>
      </c>
      <c r="H83" s="11" t="s">
        <v>21</v>
      </c>
      <c r="I83" s="7" t="str">
        <f t="shared" si="1"/>
        <v>2-01-11</v>
      </c>
      <c r="J83" s="7"/>
      <c r="K83" s="7"/>
      <c r="L83" s="7"/>
      <c r="M83" s="7" t="s">
        <v>670</v>
      </c>
      <c r="N83" s="12" t="s">
        <v>845</v>
      </c>
      <c r="O83" s="14" t="s">
        <v>2546</v>
      </c>
      <c r="P83" s="14">
        <v>24876044</v>
      </c>
      <c r="Q83" s="14">
        <v>24876044</v>
      </c>
      <c r="R83" s="13"/>
      <c r="S83" s="7" t="s">
        <v>3682</v>
      </c>
    </row>
    <row r="84" spans="1:19" x14ac:dyDescent="0.25">
      <c r="A84" s="9" t="s">
        <v>1828</v>
      </c>
      <c r="B84" s="8" t="s">
        <v>302</v>
      </c>
      <c r="C84" s="7" t="s">
        <v>1829</v>
      </c>
      <c r="D84" s="10" t="s">
        <v>82</v>
      </c>
      <c r="E84" s="10" t="s">
        <v>17</v>
      </c>
      <c r="F84" s="11" t="s">
        <v>57</v>
      </c>
      <c r="G84" s="11" t="s">
        <v>8</v>
      </c>
      <c r="H84" s="11" t="s">
        <v>9</v>
      </c>
      <c r="I84" s="7" t="str">
        <f t="shared" si="1"/>
        <v>2-03-04</v>
      </c>
      <c r="J84" s="7"/>
      <c r="K84" s="7"/>
      <c r="L84" s="7"/>
      <c r="M84" s="7" t="s">
        <v>2970</v>
      </c>
      <c r="N84" s="12" t="s">
        <v>845</v>
      </c>
      <c r="O84" s="14" t="s">
        <v>2579</v>
      </c>
      <c r="P84" s="14">
        <v>24441220</v>
      </c>
      <c r="Q84" s="14">
        <v>24441220</v>
      </c>
      <c r="R84" s="13"/>
      <c r="S84" s="7"/>
    </row>
    <row r="85" spans="1:19" x14ac:dyDescent="0.25">
      <c r="A85" s="9" t="s">
        <v>1985</v>
      </c>
      <c r="B85" s="8" t="s">
        <v>474</v>
      </c>
      <c r="C85" s="7" t="s">
        <v>1986</v>
      </c>
      <c r="D85" s="10" t="s">
        <v>82</v>
      </c>
      <c r="E85" s="10" t="s">
        <v>8</v>
      </c>
      <c r="F85" s="11" t="s">
        <v>57</v>
      </c>
      <c r="G85" s="11" t="s">
        <v>6</v>
      </c>
      <c r="H85" s="11" t="s">
        <v>22</v>
      </c>
      <c r="I85" s="7" t="str">
        <f t="shared" si="1"/>
        <v>2-01-12</v>
      </c>
      <c r="J85" s="7"/>
      <c r="K85" s="7"/>
      <c r="L85" s="7"/>
      <c r="M85" s="7" t="s">
        <v>548</v>
      </c>
      <c r="N85" s="12" t="s">
        <v>845</v>
      </c>
      <c r="O85" s="14" t="s">
        <v>3618</v>
      </c>
      <c r="P85" s="14">
        <v>24334681</v>
      </c>
      <c r="Q85" s="14">
        <v>24334681</v>
      </c>
      <c r="R85" s="13"/>
      <c r="S85" s="7"/>
    </row>
    <row r="86" spans="1:19" x14ac:dyDescent="0.25">
      <c r="A86" s="9" t="s">
        <v>1962</v>
      </c>
      <c r="B86" s="8" t="s">
        <v>455</v>
      </c>
      <c r="C86" s="7" t="s">
        <v>1963</v>
      </c>
      <c r="D86" s="10" t="s">
        <v>81</v>
      </c>
      <c r="E86" s="10" t="s">
        <v>7</v>
      </c>
      <c r="F86" s="11" t="s">
        <v>57</v>
      </c>
      <c r="G86" s="11" t="s">
        <v>7</v>
      </c>
      <c r="H86" s="11" t="s">
        <v>15</v>
      </c>
      <c r="I86" s="7" t="str">
        <f t="shared" si="1"/>
        <v>2-02-08</v>
      </c>
      <c r="J86" s="7"/>
      <c r="K86" s="7"/>
      <c r="L86" s="7"/>
      <c r="M86" s="7" t="s">
        <v>3010</v>
      </c>
      <c r="N86" s="12" t="s">
        <v>845</v>
      </c>
      <c r="O86" s="14" t="s">
        <v>2622</v>
      </c>
      <c r="P86" s="14">
        <v>24476082</v>
      </c>
      <c r="Q86" s="14">
        <v>24476345</v>
      </c>
      <c r="R86" s="13" t="s">
        <v>616</v>
      </c>
      <c r="S86" s="7"/>
    </row>
    <row r="87" spans="1:19" x14ac:dyDescent="0.25">
      <c r="A87" s="9" t="s">
        <v>1700</v>
      </c>
      <c r="B87" s="8" t="s">
        <v>189</v>
      </c>
      <c r="C87" s="7" t="s">
        <v>2810</v>
      </c>
      <c r="D87" s="10" t="s">
        <v>81</v>
      </c>
      <c r="E87" s="10" t="s">
        <v>6</v>
      </c>
      <c r="F87" s="11" t="s">
        <v>57</v>
      </c>
      <c r="G87" s="11" t="s">
        <v>7</v>
      </c>
      <c r="H87" s="11" t="s">
        <v>6</v>
      </c>
      <c r="I87" s="7" t="str">
        <f t="shared" si="1"/>
        <v>2-02-01</v>
      </c>
      <c r="J87" s="7"/>
      <c r="K87" s="7"/>
      <c r="L87" s="7"/>
      <c r="M87" s="7" t="s">
        <v>2935</v>
      </c>
      <c r="N87" s="12" t="s">
        <v>845</v>
      </c>
      <c r="O87" s="14" t="s">
        <v>3619</v>
      </c>
      <c r="P87" s="14">
        <v>24455023</v>
      </c>
      <c r="Q87" s="14">
        <v>24456867</v>
      </c>
      <c r="R87" s="13"/>
      <c r="S87" s="7"/>
    </row>
    <row r="88" spans="1:19" x14ac:dyDescent="0.25">
      <c r="A88" s="9" t="s">
        <v>1708</v>
      </c>
      <c r="B88" s="8" t="s">
        <v>196</v>
      </c>
      <c r="C88" s="7" t="s">
        <v>1709</v>
      </c>
      <c r="D88" s="10" t="s">
        <v>81</v>
      </c>
      <c r="E88" s="10" t="s">
        <v>12</v>
      </c>
      <c r="F88" s="11" t="s">
        <v>57</v>
      </c>
      <c r="G88" s="11" t="s">
        <v>13</v>
      </c>
      <c r="H88" s="11" t="s">
        <v>6</v>
      </c>
      <c r="I88" s="7" t="str">
        <f t="shared" si="1"/>
        <v>2-07-01</v>
      </c>
      <c r="J88" s="7"/>
      <c r="K88" s="7"/>
      <c r="L88" s="7"/>
      <c r="M88" s="7" t="s">
        <v>525</v>
      </c>
      <c r="N88" s="12" t="s">
        <v>845</v>
      </c>
      <c r="O88" s="14" t="s">
        <v>2750</v>
      </c>
      <c r="P88" s="14">
        <v>24520157</v>
      </c>
      <c r="Q88" s="14">
        <v>24520157</v>
      </c>
      <c r="R88" s="13"/>
      <c r="S88" s="7"/>
    </row>
    <row r="89" spans="1:19" x14ac:dyDescent="0.25">
      <c r="A89" s="9" t="s">
        <v>1706</v>
      </c>
      <c r="B89" s="8" t="s">
        <v>155</v>
      </c>
      <c r="C89" s="7" t="s">
        <v>1707</v>
      </c>
      <c r="D89" s="10" t="s">
        <v>81</v>
      </c>
      <c r="E89" s="10" t="s">
        <v>15</v>
      </c>
      <c r="F89" s="11" t="s">
        <v>57</v>
      </c>
      <c r="G89" s="11" t="s">
        <v>12</v>
      </c>
      <c r="H89" s="11" t="s">
        <v>6</v>
      </c>
      <c r="I89" s="7" t="str">
        <f t="shared" si="1"/>
        <v>2-06-01</v>
      </c>
      <c r="J89" s="7"/>
      <c r="K89" s="7"/>
      <c r="L89" s="7"/>
      <c r="M89" s="7" t="s">
        <v>2937</v>
      </c>
      <c r="N89" s="12" t="s">
        <v>845</v>
      </c>
      <c r="O89" s="14" t="s">
        <v>2549</v>
      </c>
      <c r="P89" s="14">
        <v>24500056</v>
      </c>
      <c r="Q89" s="14">
        <v>24500056</v>
      </c>
      <c r="R89" s="13"/>
      <c r="S89" s="7"/>
    </row>
    <row r="90" spans="1:19" x14ac:dyDescent="0.25">
      <c r="A90" s="9" t="s">
        <v>1812</v>
      </c>
      <c r="B90" s="8" t="s">
        <v>239</v>
      </c>
      <c r="C90" s="7" t="s">
        <v>1813</v>
      </c>
      <c r="D90" s="10" t="s">
        <v>81</v>
      </c>
      <c r="E90" s="10" t="s">
        <v>16</v>
      </c>
      <c r="F90" s="11" t="s">
        <v>57</v>
      </c>
      <c r="G90" s="11" t="s">
        <v>7</v>
      </c>
      <c r="H90" s="11" t="s">
        <v>143</v>
      </c>
      <c r="I90" s="7" t="str">
        <f t="shared" si="1"/>
        <v>2-02-14</v>
      </c>
      <c r="J90" s="7"/>
      <c r="K90" s="7"/>
      <c r="L90" s="7"/>
      <c r="M90" s="7" t="s">
        <v>744</v>
      </c>
      <c r="N90" s="12" t="s">
        <v>845</v>
      </c>
      <c r="O90" s="14" t="s">
        <v>2643</v>
      </c>
      <c r="P90" s="14">
        <v>24751530</v>
      </c>
      <c r="Q90" s="14">
        <v>24751530</v>
      </c>
      <c r="R90" s="13" t="s">
        <v>3254</v>
      </c>
      <c r="S90" s="7"/>
    </row>
    <row r="91" spans="1:19" x14ac:dyDescent="0.25">
      <c r="A91" s="9" t="s">
        <v>1699</v>
      </c>
      <c r="B91" s="8" t="s">
        <v>187</v>
      </c>
      <c r="C91" s="7" t="s">
        <v>2809</v>
      </c>
      <c r="D91" s="10" t="s">
        <v>81</v>
      </c>
      <c r="E91" s="10" t="s">
        <v>6</v>
      </c>
      <c r="F91" s="11" t="s">
        <v>57</v>
      </c>
      <c r="G91" s="11" t="s">
        <v>7</v>
      </c>
      <c r="H91" s="11" t="s">
        <v>6</v>
      </c>
      <c r="I91" s="7" t="str">
        <f t="shared" si="1"/>
        <v>2-02-01</v>
      </c>
      <c r="J91" s="7"/>
      <c r="K91" s="7"/>
      <c r="L91" s="7"/>
      <c r="M91" s="7" t="s">
        <v>2934</v>
      </c>
      <c r="N91" s="12" t="s">
        <v>1355</v>
      </c>
      <c r="O91" s="14" t="s">
        <v>2547</v>
      </c>
      <c r="P91" s="14">
        <v>24455670</v>
      </c>
      <c r="Q91" s="14">
        <v>24456160</v>
      </c>
      <c r="R91" s="13"/>
      <c r="S91" s="7"/>
    </row>
    <row r="92" spans="1:19" x14ac:dyDescent="0.25">
      <c r="A92" s="9" t="s">
        <v>1979</v>
      </c>
      <c r="B92" s="8" t="s">
        <v>202</v>
      </c>
      <c r="C92" s="7" t="s">
        <v>1980</v>
      </c>
      <c r="D92" s="10" t="s">
        <v>81</v>
      </c>
      <c r="E92" s="10" t="s">
        <v>10</v>
      </c>
      <c r="F92" s="11" t="s">
        <v>57</v>
      </c>
      <c r="G92" s="11" t="s">
        <v>12</v>
      </c>
      <c r="H92" s="11" t="s">
        <v>10</v>
      </c>
      <c r="I92" s="7" t="str">
        <f t="shared" si="1"/>
        <v>2-06-05</v>
      </c>
      <c r="J92" s="7"/>
      <c r="K92" s="7"/>
      <c r="L92" s="7"/>
      <c r="M92" s="7" t="s">
        <v>225</v>
      </c>
      <c r="N92" s="12" t="s">
        <v>845</v>
      </c>
      <c r="O92" s="14" t="s">
        <v>2632</v>
      </c>
      <c r="P92" s="14">
        <v>24513450</v>
      </c>
      <c r="Q92" s="14">
        <v>24503111</v>
      </c>
      <c r="R92" s="13"/>
      <c r="S92" s="7"/>
    </row>
    <row r="93" spans="1:19" x14ac:dyDescent="0.25">
      <c r="A93" s="9" t="s">
        <v>2056</v>
      </c>
      <c r="B93" s="8" t="s">
        <v>522</v>
      </c>
      <c r="C93" s="7" t="s">
        <v>2057</v>
      </c>
      <c r="D93" s="10" t="s">
        <v>81</v>
      </c>
      <c r="E93" s="10" t="s">
        <v>12</v>
      </c>
      <c r="F93" s="11" t="s">
        <v>57</v>
      </c>
      <c r="G93" s="11" t="s">
        <v>13</v>
      </c>
      <c r="H93" s="11" t="s">
        <v>7</v>
      </c>
      <c r="I93" s="7" t="str">
        <f t="shared" si="1"/>
        <v>2-07-02</v>
      </c>
      <c r="J93" s="7"/>
      <c r="K93" s="7"/>
      <c r="L93" s="7"/>
      <c r="M93" s="7" t="s">
        <v>3044</v>
      </c>
      <c r="N93" s="12" t="s">
        <v>845</v>
      </c>
      <c r="O93" s="14" t="s">
        <v>2658</v>
      </c>
      <c r="P93" s="14">
        <v>24531551</v>
      </c>
      <c r="Q93" s="14">
        <v>24531551</v>
      </c>
      <c r="R93" s="13" t="s">
        <v>3267</v>
      </c>
      <c r="S93" s="7"/>
    </row>
    <row r="94" spans="1:19" x14ac:dyDescent="0.25">
      <c r="A94" s="9" t="s">
        <v>1716</v>
      </c>
      <c r="B94" s="8" t="s">
        <v>208</v>
      </c>
      <c r="C94" s="7" t="s">
        <v>1717</v>
      </c>
      <c r="D94" s="10" t="s">
        <v>81</v>
      </c>
      <c r="E94" s="10" t="s">
        <v>13</v>
      </c>
      <c r="F94" s="11" t="s">
        <v>57</v>
      </c>
      <c r="G94" s="11" t="s">
        <v>21</v>
      </c>
      <c r="H94" s="11" t="s">
        <v>6</v>
      </c>
      <c r="I94" s="7" t="str">
        <f t="shared" si="1"/>
        <v>2-11-01</v>
      </c>
      <c r="J94" s="7"/>
      <c r="K94" s="7"/>
      <c r="L94" s="7"/>
      <c r="M94" s="7" t="s">
        <v>2940</v>
      </c>
      <c r="N94" s="12" t="s">
        <v>845</v>
      </c>
      <c r="O94" s="14" t="s">
        <v>4271</v>
      </c>
      <c r="P94" s="14">
        <v>24633163</v>
      </c>
      <c r="Q94" s="14">
        <v>24633451</v>
      </c>
      <c r="R94" s="13" t="s">
        <v>529</v>
      </c>
      <c r="S94" s="7"/>
    </row>
    <row r="95" spans="1:19" x14ac:dyDescent="0.25">
      <c r="A95" s="9" t="s">
        <v>1909</v>
      </c>
      <c r="B95" s="8" t="s">
        <v>408</v>
      </c>
      <c r="C95" s="7" t="s">
        <v>1910</v>
      </c>
      <c r="D95" s="10" t="s">
        <v>142</v>
      </c>
      <c r="E95" s="10" t="s">
        <v>143</v>
      </c>
      <c r="F95" s="11" t="s">
        <v>57</v>
      </c>
      <c r="G95" s="11" t="s">
        <v>17</v>
      </c>
      <c r="H95" s="11" t="s">
        <v>6</v>
      </c>
      <c r="I95" s="7" t="str">
        <f t="shared" si="1"/>
        <v>2-10-01</v>
      </c>
      <c r="J95" s="7"/>
      <c r="K95" s="7"/>
      <c r="L95" s="7"/>
      <c r="M95" s="7" t="s">
        <v>2996</v>
      </c>
      <c r="N95" s="12" t="s">
        <v>845</v>
      </c>
      <c r="O95" s="14" t="s">
        <v>2606</v>
      </c>
      <c r="P95" s="14">
        <v>24606529</v>
      </c>
      <c r="Q95" s="14">
        <v>24606280</v>
      </c>
      <c r="R95" s="13"/>
      <c r="S95" s="7"/>
    </row>
    <row r="96" spans="1:19" x14ac:dyDescent="0.25">
      <c r="A96" s="9" t="s">
        <v>1907</v>
      </c>
      <c r="B96" s="8" t="s">
        <v>407</v>
      </c>
      <c r="C96" s="7" t="s">
        <v>1908</v>
      </c>
      <c r="D96" s="10" t="s">
        <v>142</v>
      </c>
      <c r="E96" s="10" t="s">
        <v>7</v>
      </c>
      <c r="F96" s="11" t="s">
        <v>57</v>
      </c>
      <c r="G96" s="11" t="s">
        <v>17</v>
      </c>
      <c r="H96" s="11" t="s">
        <v>7</v>
      </c>
      <c r="I96" s="7" t="str">
        <f t="shared" si="1"/>
        <v>2-10-02</v>
      </c>
      <c r="J96" s="7"/>
      <c r="K96" s="7"/>
      <c r="L96" s="7"/>
      <c r="M96" s="7" t="s">
        <v>157</v>
      </c>
      <c r="N96" s="12" t="s">
        <v>845</v>
      </c>
      <c r="O96" s="14" t="s">
        <v>2605</v>
      </c>
      <c r="P96" s="14">
        <v>24757006</v>
      </c>
      <c r="Q96" s="14">
        <v>24757006</v>
      </c>
      <c r="R96" s="13" t="s">
        <v>3261</v>
      </c>
      <c r="S96" s="7"/>
    </row>
    <row r="97" spans="1:19" x14ac:dyDescent="0.25">
      <c r="A97" s="9" t="s">
        <v>1947</v>
      </c>
      <c r="B97" s="8" t="s">
        <v>444</v>
      </c>
      <c r="C97" s="7" t="s">
        <v>1948</v>
      </c>
      <c r="D97" s="10" t="s">
        <v>142</v>
      </c>
      <c r="E97" s="10" t="s">
        <v>17</v>
      </c>
      <c r="F97" s="11" t="s">
        <v>57</v>
      </c>
      <c r="G97" s="11" t="s">
        <v>143</v>
      </c>
      <c r="H97" s="11" t="s">
        <v>8</v>
      </c>
      <c r="I97" s="7" t="str">
        <f t="shared" si="1"/>
        <v>2-14-03</v>
      </c>
      <c r="J97" s="7"/>
      <c r="K97" s="7"/>
      <c r="L97" s="7"/>
      <c r="M97" s="7" t="s">
        <v>645</v>
      </c>
      <c r="N97" s="12" t="s">
        <v>845</v>
      </c>
      <c r="O97" s="14" t="s">
        <v>2714</v>
      </c>
      <c r="P97" s="14">
        <v>24718105</v>
      </c>
      <c r="Q97" s="14">
        <v>0</v>
      </c>
      <c r="R97" s="13"/>
      <c r="S97" s="7"/>
    </row>
    <row r="98" spans="1:19" x14ac:dyDescent="0.25">
      <c r="A98" s="9" t="s">
        <v>1970</v>
      </c>
      <c r="B98" s="8" t="s">
        <v>461</v>
      </c>
      <c r="C98" s="7" t="s">
        <v>1971</v>
      </c>
      <c r="D98" s="10" t="s">
        <v>142</v>
      </c>
      <c r="E98" s="10" t="s">
        <v>6</v>
      </c>
      <c r="F98" s="11" t="s">
        <v>57</v>
      </c>
      <c r="G98" s="11" t="s">
        <v>345</v>
      </c>
      <c r="H98" s="11" t="s">
        <v>6</v>
      </c>
      <c r="I98" s="7" t="str">
        <f t="shared" si="1"/>
        <v>2-16-01</v>
      </c>
      <c r="J98" s="7"/>
      <c r="K98" s="7"/>
      <c r="L98" s="7"/>
      <c r="M98" s="7" t="s">
        <v>680</v>
      </c>
      <c r="N98" s="12" t="s">
        <v>845</v>
      </c>
      <c r="O98" s="14" t="s">
        <v>2626</v>
      </c>
      <c r="P98" s="14">
        <v>24650107</v>
      </c>
      <c r="Q98" s="14">
        <v>24650405</v>
      </c>
      <c r="R98" s="13"/>
      <c r="S98" s="7"/>
    </row>
    <row r="99" spans="1:19" x14ac:dyDescent="0.25">
      <c r="A99" s="9" t="s">
        <v>1714</v>
      </c>
      <c r="B99" s="8" t="s">
        <v>201</v>
      </c>
      <c r="C99" s="7" t="s">
        <v>1715</v>
      </c>
      <c r="D99" s="10" t="s">
        <v>142</v>
      </c>
      <c r="E99" s="10" t="s">
        <v>8</v>
      </c>
      <c r="F99" s="11" t="s">
        <v>57</v>
      </c>
      <c r="G99" s="11" t="s">
        <v>17</v>
      </c>
      <c r="H99" s="11" t="s">
        <v>6</v>
      </c>
      <c r="I99" s="7" t="str">
        <f t="shared" si="1"/>
        <v>2-10-01</v>
      </c>
      <c r="J99" s="7"/>
      <c r="K99" s="7"/>
      <c r="L99" s="7"/>
      <c r="M99" s="7" t="s">
        <v>683</v>
      </c>
      <c r="N99" s="12" t="s">
        <v>845</v>
      </c>
      <c r="O99" s="14" t="s">
        <v>2939</v>
      </c>
      <c r="P99" s="14">
        <v>24600332</v>
      </c>
      <c r="Q99" s="14">
        <v>24600186</v>
      </c>
      <c r="R99" s="13" t="s">
        <v>255</v>
      </c>
      <c r="S99" s="7"/>
    </row>
    <row r="100" spans="1:19" x14ac:dyDescent="0.25">
      <c r="A100" s="9" t="s">
        <v>1712</v>
      </c>
      <c r="B100" s="8" t="s">
        <v>199</v>
      </c>
      <c r="C100" s="7" t="s">
        <v>1713</v>
      </c>
      <c r="D100" s="10" t="s">
        <v>142</v>
      </c>
      <c r="E100" s="10" t="s">
        <v>143</v>
      </c>
      <c r="F100" s="11" t="s">
        <v>57</v>
      </c>
      <c r="G100" s="11" t="s">
        <v>17</v>
      </c>
      <c r="H100" s="11" t="s">
        <v>6</v>
      </c>
      <c r="I100" s="7" t="str">
        <f t="shared" si="1"/>
        <v>2-10-01</v>
      </c>
      <c r="J100" s="7"/>
      <c r="K100" s="7"/>
      <c r="L100" s="7"/>
      <c r="M100" s="7" t="s">
        <v>2938</v>
      </c>
      <c r="N100" s="12" t="s">
        <v>1355</v>
      </c>
      <c r="O100" s="14" t="s">
        <v>1401</v>
      </c>
      <c r="P100" s="14">
        <v>24607513</v>
      </c>
      <c r="Q100" s="14">
        <v>24600545</v>
      </c>
      <c r="R100" s="13"/>
      <c r="S100" s="7"/>
    </row>
    <row r="101" spans="1:19" x14ac:dyDescent="0.25">
      <c r="A101" s="9" t="s">
        <v>1945</v>
      </c>
      <c r="B101" s="8" t="s">
        <v>443</v>
      </c>
      <c r="C101" s="7" t="s">
        <v>1946</v>
      </c>
      <c r="D101" s="10" t="s">
        <v>81</v>
      </c>
      <c r="E101" s="10" t="s">
        <v>16</v>
      </c>
      <c r="F101" s="11" t="s">
        <v>57</v>
      </c>
      <c r="G101" s="11" t="s">
        <v>7</v>
      </c>
      <c r="H101" s="11" t="s">
        <v>23</v>
      </c>
      <c r="I101" s="7" t="str">
        <f t="shared" si="1"/>
        <v>2-02-13</v>
      </c>
      <c r="J101" s="7"/>
      <c r="K101" s="7"/>
      <c r="L101" s="7"/>
      <c r="M101" s="7" t="s">
        <v>3003</v>
      </c>
      <c r="N101" s="12" t="s">
        <v>845</v>
      </c>
      <c r="O101" s="14" t="s">
        <v>2619</v>
      </c>
      <c r="P101" s="14">
        <v>24791632</v>
      </c>
      <c r="Q101" s="14">
        <v>24810610</v>
      </c>
      <c r="R101" s="13"/>
      <c r="S101" s="7"/>
    </row>
    <row r="102" spans="1:19" x14ac:dyDescent="0.25">
      <c r="A102" s="9" t="s">
        <v>2122</v>
      </c>
      <c r="B102" s="8" t="s">
        <v>568</v>
      </c>
      <c r="C102" s="7" t="s">
        <v>2123</v>
      </c>
      <c r="D102" s="10" t="s">
        <v>152</v>
      </c>
      <c r="E102" s="10" t="s">
        <v>15</v>
      </c>
      <c r="F102" s="11" t="s">
        <v>71</v>
      </c>
      <c r="G102" s="11" t="s">
        <v>7</v>
      </c>
      <c r="H102" s="11" t="s">
        <v>9</v>
      </c>
      <c r="I102" s="7" t="str">
        <f t="shared" si="1"/>
        <v>3-02-04</v>
      </c>
      <c r="J102" s="7"/>
      <c r="K102" s="7"/>
      <c r="L102" s="7"/>
      <c r="M102" s="7" t="s">
        <v>808</v>
      </c>
      <c r="N102" s="12" t="s">
        <v>845</v>
      </c>
      <c r="O102" s="14" t="s">
        <v>2913</v>
      </c>
      <c r="P102" s="14">
        <v>25771820</v>
      </c>
      <c r="Q102" s="14">
        <v>88513684</v>
      </c>
      <c r="R102" s="13"/>
      <c r="S102" s="7"/>
    </row>
    <row r="103" spans="1:19" x14ac:dyDescent="0.25">
      <c r="A103" s="9" t="s">
        <v>2059</v>
      </c>
      <c r="B103" s="8" t="s">
        <v>524</v>
      </c>
      <c r="C103" s="7" t="s">
        <v>2060</v>
      </c>
      <c r="D103" s="10" t="s">
        <v>152</v>
      </c>
      <c r="E103" s="10" t="s">
        <v>10</v>
      </c>
      <c r="F103" s="11" t="s">
        <v>71</v>
      </c>
      <c r="G103" s="11" t="s">
        <v>12</v>
      </c>
      <c r="H103" s="11" t="s">
        <v>7</v>
      </c>
      <c r="I103" s="7" t="str">
        <f t="shared" si="1"/>
        <v>3-06-02</v>
      </c>
      <c r="J103" s="7"/>
      <c r="K103" s="7"/>
      <c r="L103" s="7"/>
      <c r="M103" s="7" t="s">
        <v>3045</v>
      </c>
      <c r="N103" s="12" t="s">
        <v>845</v>
      </c>
      <c r="O103" s="14" t="s">
        <v>3046</v>
      </c>
      <c r="P103" s="14">
        <v>25348017</v>
      </c>
      <c r="Q103" s="14">
        <v>25348017</v>
      </c>
      <c r="R103" s="13"/>
      <c r="S103" s="7"/>
    </row>
    <row r="104" spans="1:19" x14ac:dyDescent="0.25">
      <c r="A104" s="9" t="s">
        <v>1722</v>
      </c>
      <c r="B104" s="8" t="s">
        <v>215</v>
      </c>
      <c r="C104" s="7" t="s">
        <v>1723</v>
      </c>
      <c r="D104" s="10" t="s">
        <v>152</v>
      </c>
      <c r="E104" s="10" t="s">
        <v>6</v>
      </c>
      <c r="F104" s="11" t="s">
        <v>71</v>
      </c>
      <c r="G104" s="11" t="s">
        <v>6</v>
      </c>
      <c r="H104" s="11" t="s">
        <v>6</v>
      </c>
      <c r="I104" s="7" t="str">
        <f t="shared" si="1"/>
        <v>3-01-01</v>
      </c>
      <c r="J104" s="7"/>
      <c r="K104" s="7"/>
      <c r="L104" s="7"/>
      <c r="M104" s="7" t="s">
        <v>75</v>
      </c>
      <c r="N104" s="12" t="s">
        <v>845</v>
      </c>
      <c r="O104" s="14" t="s">
        <v>2672</v>
      </c>
      <c r="P104" s="14">
        <v>25521701</v>
      </c>
      <c r="Q104" s="14">
        <v>25514276</v>
      </c>
      <c r="R104" s="13"/>
      <c r="S104" s="7"/>
    </row>
    <row r="105" spans="1:19" x14ac:dyDescent="0.25">
      <c r="A105" s="9" t="s">
        <v>1724</v>
      </c>
      <c r="B105" s="8" t="s">
        <v>1420</v>
      </c>
      <c r="C105" s="7" t="s">
        <v>1725</v>
      </c>
      <c r="D105" s="10" t="s">
        <v>152</v>
      </c>
      <c r="E105" s="10" t="s">
        <v>7</v>
      </c>
      <c r="F105" s="11" t="s">
        <v>71</v>
      </c>
      <c r="G105" s="11" t="s">
        <v>6</v>
      </c>
      <c r="H105" s="11" t="s">
        <v>7</v>
      </c>
      <c r="I105" s="7" t="str">
        <f t="shared" si="1"/>
        <v>3-01-02</v>
      </c>
      <c r="J105" s="7"/>
      <c r="K105" s="7"/>
      <c r="L105" s="7"/>
      <c r="M105" s="7" t="s">
        <v>2943</v>
      </c>
      <c r="N105" s="12" t="s">
        <v>845</v>
      </c>
      <c r="O105" s="14" t="s">
        <v>2552</v>
      </c>
      <c r="P105" s="14">
        <v>25510895</v>
      </c>
      <c r="Q105" s="14">
        <v>25526232</v>
      </c>
      <c r="R105" s="13"/>
      <c r="S105" s="7"/>
    </row>
    <row r="106" spans="1:19" x14ac:dyDescent="0.25">
      <c r="A106" s="9" t="s">
        <v>1728</v>
      </c>
      <c r="B106" s="8" t="s">
        <v>177</v>
      </c>
      <c r="C106" s="7" t="s">
        <v>1729</v>
      </c>
      <c r="D106" s="10" t="s">
        <v>152</v>
      </c>
      <c r="E106" s="10" t="s">
        <v>10</v>
      </c>
      <c r="F106" s="11" t="s">
        <v>71</v>
      </c>
      <c r="G106" s="11" t="s">
        <v>7</v>
      </c>
      <c r="H106" s="11" t="s">
        <v>6</v>
      </c>
      <c r="I106" s="7" t="str">
        <f t="shared" si="1"/>
        <v>3-02-01</v>
      </c>
      <c r="J106" s="7"/>
      <c r="K106" s="7"/>
      <c r="L106" s="7"/>
      <c r="M106" s="7" t="s">
        <v>154</v>
      </c>
      <c r="N106" s="12" t="s">
        <v>845</v>
      </c>
      <c r="O106" s="14" t="s">
        <v>4272</v>
      </c>
      <c r="P106" s="14">
        <v>25744600</v>
      </c>
      <c r="Q106" s="14">
        <v>25747404</v>
      </c>
      <c r="R106" s="13" t="s">
        <v>454</v>
      </c>
      <c r="S106" s="7"/>
    </row>
    <row r="107" spans="1:19" x14ac:dyDescent="0.25">
      <c r="A107" s="9" t="s">
        <v>1736</v>
      </c>
      <c r="B107" s="8" t="s">
        <v>223</v>
      </c>
      <c r="C107" s="7" t="s">
        <v>1737</v>
      </c>
      <c r="D107" s="10" t="s">
        <v>152</v>
      </c>
      <c r="E107" s="10" t="s">
        <v>8</v>
      </c>
      <c r="F107" s="11" t="s">
        <v>71</v>
      </c>
      <c r="G107" s="11" t="s">
        <v>15</v>
      </c>
      <c r="H107" s="11" t="s">
        <v>6</v>
      </c>
      <c r="I107" s="7" t="str">
        <f t="shared" si="1"/>
        <v>3-08-01</v>
      </c>
      <c r="J107" s="7"/>
      <c r="K107" s="7"/>
      <c r="L107" s="7"/>
      <c r="M107" s="7" t="s">
        <v>2946</v>
      </c>
      <c r="N107" s="12" t="s">
        <v>845</v>
      </c>
      <c r="O107" s="14" t="s">
        <v>2947</v>
      </c>
      <c r="P107" s="14">
        <v>25529191</v>
      </c>
      <c r="Q107" s="14">
        <v>25521818</v>
      </c>
      <c r="R107" s="13"/>
      <c r="S107" s="7"/>
    </row>
    <row r="108" spans="1:19" x14ac:dyDescent="0.25">
      <c r="A108" s="9" t="s">
        <v>1726</v>
      </c>
      <c r="B108" s="8" t="s">
        <v>1432</v>
      </c>
      <c r="C108" s="7" t="s">
        <v>1727</v>
      </c>
      <c r="D108" s="10" t="s">
        <v>152</v>
      </c>
      <c r="E108" s="10" t="s">
        <v>7</v>
      </c>
      <c r="F108" s="11" t="s">
        <v>71</v>
      </c>
      <c r="G108" s="11" t="s">
        <v>6</v>
      </c>
      <c r="H108" s="11" t="s">
        <v>9</v>
      </c>
      <c r="I108" s="7" t="str">
        <f t="shared" si="1"/>
        <v>3-01-04</v>
      </c>
      <c r="J108" s="7"/>
      <c r="K108" s="7"/>
      <c r="L108" s="7"/>
      <c r="M108" s="7" t="s">
        <v>2944</v>
      </c>
      <c r="N108" s="12" t="s">
        <v>1355</v>
      </c>
      <c r="O108" s="14" t="s">
        <v>4273</v>
      </c>
      <c r="P108" s="14">
        <v>25372032</v>
      </c>
      <c r="Q108" s="14">
        <v>83992894</v>
      </c>
      <c r="R108" s="13"/>
      <c r="S108" s="7"/>
    </row>
    <row r="109" spans="1:19" x14ac:dyDescent="0.25">
      <c r="A109" s="9" t="s">
        <v>1718</v>
      </c>
      <c r="B109" s="8" t="s">
        <v>178</v>
      </c>
      <c r="C109" s="7" t="s">
        <v>1719</v>
      </c>
      <c r="D109" s="10" t="s">
        <v>152</v>
      </c>
      <c r="E109" s="10" t="s">
        <v>6</v>
      </c>
      <c r="F109" s="11" t="s">
        <v>71</v>
      </c>
      <c r="G109" s="11" t="s">
        <v>6</v>
      </c>
      <c r="H109" s="11" t="s">
        <v>6</v>
      </c>
      <c r="I109" s="7" t="str">
        <f t="shared" si="1"/>
        <v>3-01-01</v>
      </c>
      <c r="J109" s="7"/>
      <c r="K109" s="7"/>
      <c r="L109" s="7"/>
      <c r="M109" s="7" t="s">
        <v>2942</v>
      </c>
      <c r="N109" s="12" t="s">
        <v>1355</v>
      </c>
      <c r="O109" s="14" t="s">
        <v>2551</v>
      </c>
      <c r="P109" s="14">
        <v>25913646</v>
      </c>
      <c r="Q109" s="14">
        <v>25923679</v>
      </c>
      <c r="R109" s="13"/>
      <c r="S109" s="7"/>
    </row>
    <row r="110" spans="1:19" x14ac:dyDescent="0.25">
      <c r="A110" s="9" t="s">
        <v>1720</v>
      </c>
      <c r="B110" s="8" t="s">
        <v>185</v>
      </c>
      <c r="C110" s="7" t="s">
        <v>1721</v>
      </c>
      <c r="D110" s="10" t="s">
        <v>152</v>
      </c>
      <c r="E110" s="10" t="s">
        <v>6</v>
      </c>
      <c r="F110" s="11" t="s">
        <v>71</v>
      </c>
      <c r="G110" s="11" t="s">
        <v>6</v>
      </c>
      <c r="H110" s="11" t="s">
        <v>7</v>
      </c>
      <c r="I110" s="7" t="str">
        <f t="shared" si="1"/>
        <v>3-01-02</v>
      </c>
      <c r="J110" s="7"/>
      <c r="K110" s="7"/>
      <c r="L110" s="7"/>
      <c r="M110" s="7" t="s">
        <v>2942</v>
      </c>
      <c r="N110" s="12" t="s">
        <v>845</v>
      </c>
      <c r="O110" s="14" t="s">
        <v>4274</v>
      </c>
      <c r="P110" s="14">
        <v>25510565</v>
      </c>
      <c r="Q110" s="14">
        <v>25510565</v>
      </c>
      <c r="R110" s="13"/>
      <c r="S110" s="7"/>
    </row>
    <row r="111" spans="1:19" x14ac:dyDescent="0.25">
      <c r="A111" s="9" t="s">
        <v>1634</v>
      </c>
      <c r="B111" s="8" t="s">
        <v>106</v>
      </c>
      <c r="C111" s="7" t="s">
        <v>1635</v>
      </c>
      <c r="D111" s="10" t="s">
        <v>249</v>
      </c>
      <c r="E111" s="10" t="s">
        <v>6</v>
      </c>
      <c r="F111" s="11" t="s">
        <v>55</v>
      </c>
      <c r="G111" s="11" t="s">
        <v>10</v>
      </c>
      <c r="H111" s="11" t="s">
        <v>6</v>
      </c>
      <c r="I111" s="7" t="str">
        <f t="shared" si="1"/>
        <v>1-05-01</v>
      </c>
      <c r="J111" s="7"/>
      <c r="K111" s="7"/>
      <c r="L111" s="7"/>
      <c r="M111" s="7" t="s">
        <v>555</v>
      </c>
      <c r="N111" s="12" t="s">
        <v>845</v>
      </c>
      <c r="O111" s="14" t="s">
        <v>4275</v>
      </c>
      <c r="P111" s="14">
        <v>25466012</v>
      </c>
      <c r="Q111" s="14">
        <v>25469038</v>
      </c>
      <c r="R111" s="13" t="s">
        <v>1490</v>
      </c>
      <c r="S111" s="7"/>
    </row>
    <row r="112" spans="1:19" x14ac:dyDescent="0.25">
      <c r="A112" s="9" t="s">
        <v>1837</v>
      </c>
      <c r="B112" s="8" t="s">
        <v>310</v>
      </c>
      <c r="C112" s="7" t="s">
        <v>1838</v>
      </c>
      <c r="D112" s="10" t="s">
        <v>152</v>
      </c>
      <c r="E112" s="10" t="s">
        <v>9</v>
      </c>
      <c r="F112" s="11" t="s">
        <v>71</v>
      </c>
      <c r="G112" s="11" t="s">
        <v>13</v>
      </c>
      <c r="H112" s="11" t="s">
        <v>7</v>
      </c>
      <c r="I112" s="7" t="str">
        <f t="shared" si="1"/>
        <v>3-07-02</v>
      </c>
      <c r="J112" s="7"/>
      <c r="K112" s="7"/>
      <c r="L112" s="7"/>
      <c r="M112" s="7" t="s">
        <v>806</v>
      </c>
      <c r="N112" s="12" t="s">
        <v>845</v>
      </c>
      <c r="O112" s="14" t="s">
        <v>4276</v>
      </c>
      <c r="P112" s="14">
        <v>25366509</v>
      </c>
      <c r="Q112" s="14">
        <v>25366509</v>
      </c>
      <c r="R112" s="13"/>
      <c r="S112" s="7"/>
    </row>
    <row r="113" spans="1:19" x14ac:dyDescent="0.25">
      <c r="A113" s="9" t="s">
        <v>1943</v>
      </c>
      <c r="B113" s="8" t="s">
        <v>442</v>
      </c>
      <c r="C113" s="7" t="s">
        <v>1944</v>
      </c>
      <c r="D113" s="10" t="s">
        <v>152</v>
      </c>
      <c r="E113" s="10" t="s">
        <v>12</v>
      </c>
      <c r="F113" s="11" t="s">
        <v>71</v>
      </c>
      <c r="G113" s="11" t="s">
        <v>8</v>
      </c>
      <c r="H113" s="11" t="s">
        <v>7</v>
      </c>
      <c r="I113" s="7" t="str">
        <f t="shared" si="1"/>
        <v>3-03-02</v>
      </c>
      <c r="J113" s="7"/>
      <c r="K113" s="7"/>
      <c r="L113" s="7"/>
      <c r="M113" s="7" t="s">
        <v>3001</v>
      </c>
      <c r="N113" s="12" t="s">
        <v>845</v>
      </c>
      <c r="O113" s="14" t="s">
        <v>3002</v>
      </c>
      <c r="P113" s="14">
        <v>22792929</v>
      </c>
      <c r="Q113" s="14">
        <v>88448322</v>
      </c>
      <c r="R113" s="13"/>
      <c r="S113" s="7"/>
    </row>
    <row r="114" spans="1:19" x14ac:dyDescent="0.25">
      <c r="A114" s="9" t="s">
        <v>1857</v>
      </c>
      <c r="B114" s="8" t="s">
        <v>1452</v>
      </c>
      <c r="C114" s="7" t="s">
        <v>1858</v>
      </c>
      <c r="D114" s="10" t="s">
        <v>152</v>
      </c>
      <c r="E114" s="10" t="s">
        <v>13</v>
      </c>
      <c r="F114" s="11" t="s">
        <v>71</v>
      </c>
      <c r="G114" s="11" t="s">
        <v>6</v>
      </c>
      <c r="H114" s="11" t="s">
        <v>10</v>
      </c>
      <c r="I114" s="7" t="str">
        <f t="shared" si="1"/>
        <v>3-01-05</v>
      </c>
      <c r="J114" s="7"/>
      <c r="K114" s="7"/>
      <c r="L114" s="7"/>
      <c r="M114" s="7" t="s">
        <v>803</v>
      </c>
      <c r="N114" s="12" t="s">
        <v>845</v>
      </c>
      <c r="O114" s="14" t="s">
        <v>2588</v>
      </c>
      <c r="P114" s="14">
        <v>25528242</v>
      </c>
      <c r="Q114" s="14">
        <v>87637074</v>
      </c>
      <c r="R114" s="13"/>
      <c r="S114" s="7"/>
    </row>
    <row r="115" spans="1:19" x14ac:dyDescent="0.25">
      <c r="A115" s="9" t="s">
        <v>1931</v>
      </c>
      <c r="B115" s="8" t="s">
        <v>425</v>
      </c>
      <c r="C115" s="7" t="s">
        <v>1932</v>
      </c>
      <c r="D115" s="10" t="s">
        <v>152</v>
      </c>
      <c r="E115" s="10" t="s">
        <v>13</v>
      </c>
      <c r="F115" s="11" t="s">
        <v>71</v>
      </c>
      <c r="G115" s="11" t="s">
        <v>6</v>
      </c>
      <c r="H115" s="11" t="s">
        <v>13</v>
      </c>
      <c r="I115" s="7" t="str">
        <f t="shared" si="1"/>
        <v>3-01-07</v>
      </c>
      <c r="J115" s="7"/>
      <c r="K115" s="7"/>
      <c r="L115" s="7"/>
      <c r="M115" s="7" t="s">
        <v>233</v>
      </c>
      <c r="N115" s="12" t="s">
        <v>845</v>
      </c>
      <c r="O115" s="14" t="s">
        <v>2613</v>
      </c>
      <c r="P115" s="14">
        <v>25480608</v>
      </c>
      <c r="Q115" s="14">
        <v>25481444</v>
      </c>
      <c r="R115" s="13" t="s">
        <v>2891</v>
      </c>
      <c r="S115" s="7"/>
    </row>
    <row r="116" spans="1:19" x14ac:dyDescent="0.25">
      <c r="A116" s="9" t="s">
        <v>1933</v>
      </c>
      <c r="B116" s="8" t="s">
        <v>342</v>
      </c>
      <c r="C116" s="7" t="s">
        <v>1934</v>
      </c>
      <c r="D116" s="10" t="s">
        <v>152</v>
      </c>
      <c r="E116" s="10" t="s">
        <v>7</v>
      </c>
      <c r="F116" s="11" t="s">
        <v>71</v>
      </c>
      <c r="G116" s="11" t="s">
        <v>6</v>
      </c>
      <c r="H116" s="11" t="s">
        <v>12</v>
      </c>
      <c r="I116" s="7" t="str">
        <f t="shared" si="1"/>
        <v>3-01-06</v>
      </c>
      <c r="J116" s="7"/>
      <c r="K116" s="7"/>
      <c r="L116" s="7"/>
      <c r="M116" s="7" t="s">
        <v>2937</v>
      </c>
      <c r="N116" s="12" t="s">
        <v>845</v>
      </c>
      <c r="O116" s="14" t="s">
        <v>4277</v>
      </c>
      <c r="P116" s="14">
        <v>25517923</v>
      </c>
      <c r="Q116" s="14">
        <v>88222755</v>
      </c>
      <c r="R116" s="13" t="s">
        <v>710</v>
      </c>
      <c r="S116" s="7"/>
    </row>
    <row r="117" spans="1:19" x14ac:dyDescent="0.25">
      <c r="A117" s="9" t="s">
        <v>1862</v>
      </c>
      <c r="B117" s="8" t="s">
        <v>1448</v>
      </c>
      <c r="C117" s="7" t="s">
        <v>1863</v>
      </c>
      <c r="D117" s="10" t="s">
        <v>152</v>
      </c>
      <c r="E117" s="10" t="s">
        <v>12</v>
      </c>
      <c r="F117" s="11" t="s">
        <v>71</v>
      </c>
      <c r="G117" s="11" t="s">
        <v>8</v>
      </c>
      <c r="H117" s="11" t="s">
        <v>10</v>
      </c>
      <c r="I117" s="7" t="str">
        <f t="shared" si="1"/>
        <v>3-03-05</v>
      </c>
      <c r="J117" s="7"/>
      <c r="K117" s="7"/>
      <c r="L117" s="7"/>
      <c r="M117" s="7" t="s">
        <v>75</v>
      </c>
      <c r="N117" s="12" t="s">
        <v>845</v>
      </c>
      <c r="O117" s="14" t="s">
        <v>4278</v>
      </c>
      <c r="P117" s="14">
        <v>22785780</v>
      </c>
      <c r="Q117" s="14">
        <v>22785783</v>
      </c>
      <c r="R117" s="13"/>
      <c r="S117" s="7"/>
    </row>
    <row r="118" spans="1:19" x14ac:dyDescent="0.25">
      <c r="A118" s="9" t="s">
        <v>1835</v>
      </c>
      <c r="B118" s="8" t="s">
        <v>309</v>
      </c>
      <c r="C118" s="7" t="s">
        <v>1836</v>
      </c>
      <c r="D118" s="10" t="s">
        <v>152</v>
      </c>
      <c r="E118" s="10" t="s">
        <v>7</v>
      </c>
      <c r="F118" s="11" t="s">
        <v>71</v>
      </c>
      <c r="G118" s="11" t="s">
        <v>6</v>
      </c>
      <c r="H118" s="11" t="s">
        <v>9</v>
      </c>
      <c r="I118" s="7" t="str">
        <f t="shared" si="1"/>
        <v>3-01-04</v>
      </c>
      <c r="J118" s="7"/>
      <c r="K118" s="7"/>
      <c r="L118" s="7"/>
      <c r="M118" s="7" t="s">
        <v>2974</v>
      </c>
      <c r="N118" s="12" t="s">
        <v>845</v>
      </c>
      <c r="O118" s="14" t="s">
        <v>2581</v>
      </c>
      <c r="P118" s="14">
        <v>25372425</v>
      </c>
      <c r="Q118" s="14">
        <v>25372425</v>
      </c>
      <c r="R118" s="13"/>
      <c r="S118" s="7"/>
    </row>
    <row r="119" spans="1:19" x14ac:dyDescent="0.25">
      <c r="A119" s="9" t="s">
        <v>1734</v>
      </c>
      <c r="B119" s="8" t="s">
        <v>222</v>
      </c>
      <c r="C119" s="7" t="s">
        <v>1735</v>
      </c>
      <c r="D119" s="10" t="s">
        <v>152</v>
      </c>
      <c r="E119" s="10" t="s">
        <v>9</v>
      </c>
      <c r="F119" s="11" t="s">
        <v>71</v>
      </c>
      <c r="G119" s="11" t="s">
        <v>13</v>
      </c>
      <c r="H119" s="11" t="s">
        <v>6</v>
      </c>
      <c r="I119" s="7" t="str">
        <f t="shared" si="1"/>
        <v>3-07-01</v>
      </c>
      <c r="J119" s="7"/>
      <c r="K119" s="7"/>
      <c r="L119" s="7"/>
      <c r="M119" s="7" t="s">
        <v>2917</v>
      </c>
      <c r="N119" s="12" t="s">
        <v>845</v>
      </c>
      <c r="O119" s="14" t="s">
        <v>2614</v>
      </c>
      <c r="P119" s="14">
        <v>25513934</v>
      </c>
      <c r="Q119" s="14">
        <v>25513934</v>
      </c>
      <c r="R119" s="13" t="s">
        <v>1432</v>
      </c>
      <c r="S119" s="7"/>
    </row>
    <row r="120" spans="1:19" x14ac:dyDescent="0.25">
      <c r="A120" s="9" t="s">
        <v>2134</v>
      </c>
      <c r="B120" s="8" t="s">
        <v>575</v>
      </c>
      <c r="C120" s="7" t="s">
        <v>2135</v>
      </c>
      <c r="D120" s="10" t="s">
        <v>249</v>
      </c>
      <c r="E120" s="10" t="s">
        <v>8</v>
      </c>
      <c r="F120" s="11" t="s">
        <v>55</v>
      </c>
      <c r="G120" s="11" t="s">
        <v>799</v>
      </c>
      <c r="H120" s="11" t="s">
        <v>8</v>
      </c>
      <c r="I120" s="7" t="str">
        <f t="shared" si="1"/>
        <v>1-20-03</v>
      </c>
      <c r="J120" s="7"/>
      <c r="K120" s="7"/>
      <c r="L120" s="7"/>
      <c r="M120" s="7" t="s">
        <v>235</v>
      </c>
      <c r="N120" s="12" t="s">
        <v>845</v>
      </c>
      <c r="O120" s="14" t="s">
        <v>2679</v>
      </c>
      <c r="P120" s="14">
        <v>25466955</v>
      </c>
      <c r="Q120" s="14">
        <v>25466955</v>
      </c>
      <c r="R120" s="13"/>
      <c r="S120" s="7"/>
    </row>
    <row r="121" spans="1:19" x14ac:dyDescent="0.25">
      <c r="A121" s="9" t="s">
        <v>1732</v>
      </c>
      <c r="B121" s="8" t="s">
        <v>220</v>
      </c>
      <c r="C121" s="7" t="s">
        <v>1733</v>
      </c>
      <c r="D121" s="10" t="s">
        <v>809</v>
      </c>
      <c r="E121" s="10" t="s">
        <v>7</v>
      </c>
      <c r="F121" s="11" t="s">
        <v>71</v>
      </c>
      <c r="G121" s="11" t="s">
        <v>10</v>
      </c>
      <c r="H121" s="11" t="s">
        <v>6</v>
      </c>
      <c r="I121" s="7" t="str">
        <f t="shared" si="1"/>
        <v>3-05-01</v>
      </c>
      <c r="J121" s="7"/>
      <c r="K121" s="7"/>
      <c r="L121" s="7"/>
      <c r="M121" s="7" t="s">
        <v>2945</v>
      </c>
      <c r="N121" s="12" t="s">
        <v>845</v>
      </c>
      <c r="O121" s="14" t="s">
        <v>4279</v>
      </c>
      <c r="P121" s="14">
        <v>25350113</v>
      </c>
      <c r="Q121" s="14">
        <v>83441691</v>
      </c>
      <c r="R121" s="13"/>
      <c r="S121" s="7" t="s">
        <v>3682</v>
      </c>
    </row>
    <row r="122" spans="1:19" x14ac:dyDescent="0.25">
      <c r="A122" s="9" t="s">
        <v>1730</v>
      </c>
      <c r="B122" s="8" t="s">
        <v>218</v>
      </c>
      <c r="C122" s="7" t="s">
        <v>1731</v>
      </c>
      <c r="D122" s="10" t="s">
        <v>809</v>
      </c>
      <c r="E122" s="10" t="s">
        <v>6</v>
      </c>
      <c r="F122" s="11" t="s">
        <v>71</v>
      </c>
      <c r="G122" s="11" t="s">
        <v>9</v>
      </c>
      <c r="H122" s="11" t="s">
        <v>6</v>
      </c>
      <c r="I122" s="7" t="str">
        <f t="shared" si="1"/>
        <v>3-04-01</v>
      </c>
      <c r="J122" s="7"/>
      <c r="K122" s="7"/>
      <c r="L122" s="7"/>
      <c r="M122" s="7" t="s">
        <v>811</v>
      </c>
      <c r="N122" s="12" t="s">
        <v>845</v>
      </c>
      <c r="O122" s="14" t="s">
        <v>2553</v>
      </c>
      <c r="P122" s="14">
        <v>25322274</v>
      </c>
      <c r="Q122" s="14">
        <v>25323000</v>
      </c>
      <c r="R122" s="13" t="s">
        <v>584</v>
      </c>
      <c r="S122" s="7"/>
    </row>
    <row r="123" spans="1:19" x14ac:dyDescent="0.25">
      <c r="A123" s="9" t="s">
        <v>1855</v>
      </c>
      <c r="B123" s="8" t="s">
        <v>164</v>
      </c>
      <c r="C123" s="7" t="s">
        <v>1856</v>
      </c>
      <c r="D123" s="10" t="s">
        <v>809</v>
      </c>
      <c r="E123" s="10" t="s">
        <v>6</v>
      </c>
      <c r="F123" s="11" t="s">
        <v>71</v>
      </c>
      <c r="G123" s="11" t="s">
        <v>9</v>
      </c>
      <c r="H123" s="11" t="s">
        <v>7</v>
      </c>
      <c r="I123" s="7" t="str">
        <f t="shared" si="1"/>
        <v>3-04-02</v>
      </c>
      <c r="J123" s="7"/>
      <c r="K123" s="7"/>
      <c r="L123" s="7"/>
      <c r="M123" s="7" t="s">
        <v>2978</v>
      </c>
      <c r="N123" s="12" t="s">
        <v>845</v>
      </c>
      <c r="O123" s="14" t="s">
        <v>2587</v>
      </c>
      <c r="P123" s="14">
        <v>25350309</v>
      </c>
      <c r="Q123" s="14">
        <v>89759853</v>
      </c>
      <c r="R123" s="13" t="s">
        <v>2890</v>
      </c>
      <c r="S123" s="7"/>
    </row>
    <row r="124" spans="1:19" x14ac:dyDescent="0.25">
      <c r="A124" s="9" t="s">
        <v>1899</v>
      </c>
      <c r="B124" s="8" t="s">
        <v>401</v>
      </c>
      <c r="C124" s="7" t="s">
        <v>1900</v>
      </c>
      <c r="D124" s="10" t="s">
        <v>809</v>
      </c>
      <c r="E124" s="10" t="s">
        <v>15</v>
      </c>
      <c r="F124" s="11" t="s">
        <v>71</v>
      </c>
      <c r="G124" s="11" t="s">
        <v>10</v>
      </c>
      <c r="H124" s="11" t="s">
        <v>10</v>
      </c>
      <c r="I124" s="7" t="str">
        <f t="shared" si="1"/>
        <v>3-05-05</v>
      </c>
      <c r="J124" s="7"/>
      <c r="K124" s="7"/>
      <c r="L124" s="7"/>
      <c r="M124" s="7" t="s">
        <v>247</v>
      </c>
      <c r="N124" s="12" t="s">
        <v>845</v>
      </c>
      <c r="O124" s="14" t="s">
        <v>2602</v>
      </c>
      <c r="P124" s="14">
        <v>25591222</v>
      </c>
      <c r="Q124" s="14">
        <v>25590293</v>
      </c>
      <c r="R124" s="13"/>
      <c r="S124" s="7"/>
    </row>
    <row r="125" spans="1:19" x14ac:dyDescent="0.25">
      <c r="A125" s="9" t="s">
        <v>1991</v>
      </c>
      <c r="B125" s="8" t="s">
        <v>482</v>
      </c>
      <c r="C125" s="7" t="s">
        <v>1992</v>
      </c>
      <c r="D125" s="10" t="s">
        <v>809</v>
      </c>
      <c r="E125" s="10" t="s">
        <v>7</v>
      </c>
      <c r="F125" s="11" t="s">
        <v>71</v>
      </c>
      <c r="G125" s="11" t="s">
        <v>10</v>
      </c>
      <c r="H125" s="11" t="s">
        <v>6</v>
      </c>
      <c r="I125" s="7" t="str">
        <f t="shared" si="1"/>
        <v>3-05-01</v>
      </c>
      <c r="J125" s="7"/>
      <c r="K125" s="7"/>
      <c r="L125" s="7"/>
      <c r="M125" s="7" t="s">
        <v>3017</v>
      </c>
      <c r="N125" s="12" t="s">
        <v>845</v>
      </c>
      <c r="O125" s="14" t="s">
        <v>2636</v>
      </c>
      <c r="P125" s="14">
        <v>25570526</v>
      </c>
      <c r="Q125" s="14">
        <v>25561628</v>
      </c>
      <c r="R125" s="13"/>
      <c r="S125" s="7"/>
    </row>
    <row r="126" spans="1:19" x14ac:dyDescent="0.25">
      <c r="A126" s="9" t="s">
        <v>1993</v>
      </c>
      <c r="B126" s="8" t="s">
        <v>483</v>
      </c>
      <c r="C126" s="7" t="s">
        <v>1994</v>
      </c>
      <c r="D126" s="10" t="s">
        <v>809</v>
      </c>
      <c r="E126" s="10" t="s">
        <v>8</v>
      </c>
      <c r="F126" s="11" t="s">
        <v>71</v>
      </c>
      <c r="G126" s="11" t="s">
        <v>10</v>
      </c>
      <c r="H126" s="11" t="s">
        <v>17</v>
      </c>
      <c r="I126" s="7" t="str">
        <f t="shared" si="1"/>
        <v>3-05-10</v>
      </c>
      <c r="J126" s="7"/>
      <c r="K126" s="7"/>
      <c r="L126" s="7"/>
      <c r="M126" s="7" t="s">
        <v>812</v>
      </c>
      <c r="N126" s="12" t="s">
        <v>845</v>
      </c>
      <c r="O126" s="14" t="s">
        <v>2637</v>
      </c>
      <c r="P126" s="14">
        <v>25541638</v>
      </c>
      <c r="Q126" s="14">
        <v>25541243</v>
      </c>
      <c r="R126" s="13"/>
      <c r="S126" s="7"/>
    </row>
    <row r="127" spans="1:19" x14ac:dyDescent="0.25">
      <c r="A127" s="9" t="s">
        <v>1989</v>
      </c>
      <c r="B127" s="8" t="s">
        <v>481</v>
      </c>
      <c r="C127" s="7" t="s">
        <v>1990</v>
      </c>
      <c r="D127" s="10" t="s">
        <v>809</v>
      </c>
      <c r="E127" s="10" t="s">
        <v>6</v>
      </c>
      <c r="F127" s="11" t="s">
        <v>71</v>
      </c>
      <c r="G127" s="11" t="s">
        <v>9</v>
      </c>
      <c r="H127" s="11" t="s">
        <v>8</v>
      </c>
      <c r="I127" s="7" t="str">
        <f t="shared" si="1"/>
        <v>3-04-03</v>
      </c>
      <c r="J127" s="7"/>
      <c r="K127" s="7"/>
      <c r="L127" s="7"/>
      <c r="M127" s="7" t="s">
        <v>2945</v>
      </c>
      <c r="N127" s="12" t="s">
        <v>845</v>
      </c>
      <c r="O127" s="14" t="s">
        <v>4280</v>
      </c>
      <c r="P127" s="14">
        <v>25313404</v>
      </c>
      <c r="Q127" s="14">
        <v>25311412</v>
      </c>
      <c r="R127" s="13" t="s">
        <v>707</v>
      </c>
      <c r="S127" s="7"/>
    </row>
    <row r="128" spans="1:19" x14ac:dyDescent="0.25">
      <c r="A128" s="9" t="s">
        <v>1852</v>
      </c>
      <c r="B128" s="8" t="s">
        <v>322</v>
      </c>
      <c r="C128" s="7" t="s">
        <v>842</v>
      </c>
      <c r="D128" s="10" t="s">
        <v>138</v>
      </c>
      <c r="E128" s="10" t="s">
        <v>9</v>
      </c>
      <c r="F128" s="11" t="s">
        <v>137</v>
      </c>
      <c r="G128" s="11" t="s">
        <v>7</v>
      </c>
      <c r="H128" s="11" t="s">
        <v>12</v>
      </c>
      <c r="I128" s="7" t="str">
        <f t="shared" si="1"/>
        <v>4-02-06</v>
      </c>
      <c r="J128" s="7"/>
      <c r="K128" s="7"/>
      <c r="L128" s="7"/>
      <c r="M128" s="7" t="s">
        <v>842</v>
      </c>
      <c r="N128" s="12" t="s">
        <v>845</v>
      </c>
      <c r="O128" s="14" t="s">
        <v>2586</v>
      </c>
      <c r="P128" s="14">
        <v>22661059</v>
      </c>
      <c r="Q128" s="14">
        <v>22661059</v>
      </c>
      <c r="R128" s="13"/>
      <c r="S128" s="7"/>
    </row>
    <row r="129" spans="1:19" x14ac:dyDescent="0.25">
      <c r="A129" s="9" t="s">
        <v>1745</v>
      </c>
      <c r="B129" s="8" t="s">
        <v>232</v>
      </c>
      <c r="C129" s="7" t="s">
        <v>1746</v>
      </c>
      <c r="D129" s="10" t="s">
        <v>138</v>
      </c>
      <c r="E129" s="10" t="s">
        <v>7</v>
      </c>
      <c r="F129" s="11" t="s">
        <v>137</v>
      </c>
      <c r="G129" s="11" t="s">
        <v>6</v>
      </c>
      <c r="H129" s="11" t="s">
        <v>7</v>
      </c>
      <c r="I129" s="7" t="str">
        <f t="shared" si="1"/>
        <v>4-01-02</v>
      </c>
      <c r="J129" s="7"/>
      <c r="K129" s="7"/>
      <c r="L129" s="7"/>
      <c r="M129" s="7" t="s">
        <v>2950</v>
      </c>
      <c r="N129" s="12" t="s">
        <v>845</v>
      </c>
      <c r="O129" s="14" t="s">
        <v>4281</v>
      </c>
      <c r="P129" s="14">
        <v>22610173</v>
      </c>
      <c r="Q129" s="14">
        <v>22610172</v>
      </c>
      <c r="R129" s="13"/>
      <c r="S129" s="7"/>
    </row>
    <row r="130" spans="1:19" x14ac:dyDescent="0.25">
      <c r="A130" s="9" t="s">
        <v>1741</v>
      </c>
      <c r="B130" s="8" t="s">
        <v>228</v>
      </c>
      <c r="C130" s="7" t="s">
        <v>1742</v>
      </c>
      <c r="D130" s="10" t="s">
        <v>138</v>
      </c>
      <c r="E130" s="10" t="s">
        <v>6</v>
      </c>
      <c r="F130" s="11" t="s">
        <v>137</v>
      </c>
      <c r="G130" s="11" t="s">
        <v>6</v>
      </c>
      <c r="H130" s="11" t="s">
        <v>6</v>
      </c>
      <c r="I130" s="7" t="str">
        <f t="shared" si="1"/>
        <v>4-01-01</v>
      </c>
      <c r="J130" s="7"/>
      <c r="K130" s="7"/>
      <c r="L130" s="7"/>
      <c r="M130" s="7" t="s">
        <v>138</v>
      </c>
      <c r="N130" s="12" t="s">
        <v>845</v>
      </c>
      <c r="O130" s="14" t="s">
        <v>2760</v>
      </c>
      <c r="P130" s="14">
        <v>22370113</v>
      </c>
      <c r="Q130" s="14">
        <v>22370421</v>
      </c>
      <c r="R130" s="13"/>
      <c r="S130" s="7"/>
    </row>
    <row r="131" spans="1:19" x14ac:dyDescent="0.25">
      <c r="A131" s="9" t="s">
        <v>1761</v>
      </c>
      <c r="B131" s="8" t="s">
        <v>206</v>
      </c>
      <c r="C131" s="7" t="s">
        <v>1762</v>
      </c>
      <c r="D131" s="10" t="s">
        <v>138</v>
      </c>
      <c r="E131" s="10" t="s">
        <v>13</v>
      </c>
      <c r="F131" s="11" t="s">
        <v>137</v>
      </c>
      <c r="G131" s="11" t="s">
        <v>15</v>
      </c>
      <c r="H131" s="11" t="s">
        <v>6</v>
      </c>
      <c r="I131" s="7" t="str">
        <f t="shared" si="1"/>
        <v>4-08-01</v>
      </c>
      <c r="J131" s="7"/>
      <c r="K131" s="7"/>
      <c r="L131" s="7"/>
      <c r="M131" s="7" t="s">
        <v>2954</v>
      </c>
      <c r="N131" s="12" t="s">
        <v>845</v>
      </c>
      <c r="O131" s="14" t="s">
        <v>2558</v>
      </c>
      <c r="P131" s="14">
        <v>22655650</v>
      </c>
      <c r="Q131" s="14">
        <v>22655650</v>
      </c>
      <c r="R131" s="13"/>
      <c r="S131" s="7"/>
    </row>
    <row r="132" spans="1:19" x14ac:dyDescent="0.25">
      <c r="A132" s="9" t="s">
        <v>1755</v>
      </c>
      <c r="B132" s="8" t="s">
        <v>207</v>
      </c>
      <c r="C132" s="7" t="s">
        <v>1756</v>
      </c>
      <c r="D132" s="10" t="s">
        <v>138</v>
      </c>
      <c r="E132" s="10" t="s">
        <v>9</v>
      </c>
      <c r="F132" s="11" t="s">
        <v>137</v>
      </c>
      <c r="G132" s="11" t="s">
        <v>10</v>
      </c>
      <c r="H132" s="11" t="s">
        <v>6</v>
      </c>
      <c r="I132" s="7" t="str">
        <f t="shared" si="1"/>
        <v>4-05-01</v>
      </c>
      <c r="J132" s="7"/>
      <c r="K132" s="7"/>
      <c r="L132" s="7"/>
      <c r="M132" s="7" t="s">
        <v>2953</v>
      </c>
      <c r="N132" s="12" t="s">
        <v>845</v>
      </c>
      <c r="O132" s="14" t="s">
        <v>4282</v>
      </c>
      <c r="P132" s="14">
        <v>22372710</v>
      </c>
      <c r="Q132" s="14">
        <v>22370266</v>
      </c>
      <c r="R132" s="13"/>
      <c r="S132" s="7"/>
    </row>
    <row r="133" spans="1:19" x14ac:dyDescent="0.25">
      <c r="A133" s="9" t="s">
        <v>1749</v>
      </c>
      <c r="B133" s="8" t="s">
        <v>203</v>
      </c>
      <c r="C133" s="7" t="s">
        <v>1750</v>
      </c>
      <c r="D133" s="10" t="s">
        <v>138</v>
      </c>
      <c r="E133" s="10" t="s">
        <v>10</v>
      </c>
      <c r="F133" s="11" t="s">
        <v>137</v>
      </c>
      <c r="G133" s="11" t="s">
        <v>8</v>
      </c>
      <c r="H133" s="11" t="s">
        <v>7</v>
      </c>
      <c r="I133" s="7" t="str">
        <f t="shared" si="1"/>
        <v>4-03-02</v>
      </c>
      <c r="J133" s="7"/>
      <c r="K133" s="7"/>
      <c r="L133" s="7"/>
      <c r="M133" s="7" t="s">
        <v>2951</v>
      </c>
      <c r="N133" s="12" t="s">
        <v>1355</v>
      </c>
      <c r="O133" s="14" t="s">
        <v>2555</v>
      </c>
      <c r="P133" s="14">
        <v>22440749</v>
      </c>
      <c r="Q133" s="14">
        <v>22444935</v>
      </c>
      <c r="R133" s="13"/>
      <c r="S133" s="7"/>
    </row>
    <row r="134" spans="1:19" x14ac:dyDescent="0.25">
      <c r="A134" s="9" t="s">
        <v>1763</v>
      </c>
      <c r="B134" s="8" t="s">
        <v>211</v>
      </c>
      <c r="C134" s="7" t="s">
        <v>1764</v>
      </c>
      <c r="D134" s="10" t="s">
        <v>138</v>
      </c>
      <c r="E134" s="10" t="s">
        <v>12</v>
      </c>
      <c r="F134" s="11" t="s">
        <v>137</v>
      </c>
      <c r="G134" s="11" t="s">
        <v>16</v>
      </c>
      <c r="H134" s="11" t="s">
        <v>6</v>
      </c>
      <c r="I134" s="7" t="str">
        <f t="shared" si="1"/>
        <v>4-09-01</v>
      </c>
      <c r="J134" s="7"/>
      <c r="K134" s="7"/>
      <c r="L134" s="7"/>
      <c r="M134" s="7" t="s">
        <v>404</v>
      </c>
      <c r="N134" s="12" t="s">
        <v>845</v>
      </c>
      <c r="O134" s="14" t="s">
        <v>3620</v>
      </c>
      <c r="P134" s="14">
        <v>22606231</v>
      </c>
      <c r="Q134" s="14">
        <v>22606231</v>
      </c>
      <c r="R134" s="13"/>
      <c r="S134" s="7"/>
    </row>
    <row r="135" spans="1:19" x14ac:dyDescent="0.25">
      <c r="A135" s="9" t="s">
        <v>4249</v>
      </c>
      <c r="B135" s="8" t="s">
        <v>4250</v>
      </c>
      <c r="C135" s="7" t="s">
        <v>4251</v>
      </c>
      <c r="D135" s="10" t="s">
        <v>138</v>
      </c>
      <c r="E135" s="10" t="s">
        <v>13</v>
      </c>
      <c r="F135" s="11" t="s">
        <v>137</v>
      </c>
      <c r="G135" s="11" t="s">
        <v>6</v>
      </c>
      <c r="H135" s="11" t="s">
        <v>9</v>
      </c>
      <c r="I135" s="7" t="str">
        <f t="shared" ref="I135:I198" si="2">CONCATENATE(F135,"-",G135,"-",H135)</f>
        <v>4-01-04</v>
      </c>
      <c r="J135" s="7"/>
      <c r="K135" s="7"/>
      <c r="L135" s="7"/>
      <c r="M135" s="7" t="s">
        <v>4283</v>
      </c>
      <c r="N135" s="12" t="s">
        <v>845</v>
      </c>
      <c r="O135" s="14" t="s">
        <v>4284</v>
      </c>
      <c r="P135" s="14">
        <v>22938335</v>
      </c>
      <c r="Q135" s="14">
        <v>22938334</v>
      </c>
      <c r="R135" s="13"/>
      <c r="S135" s="7"/>
    </row>
    <row r="136" spans="1:19" x14ac:dyDescent="0.25">
      <c r="A136" s="9" t="s">
        <v>1751</v>
      </c>
      <c r="B136" s="8" t="s">
        <v>214</v>
      </c>
      <c r="C136" s="7" t="s">
        <v>1752</v>
      </c>
      <c r="D136" s="10" t="s">
        <v>138</v>
      </c>
      <c r="E136" s="10" t="s">
        <v>8</v>
      </c>
      <c r="F136" s="11" t="s">
        <v>137</v>
      </c>
      <c r="G136" s="11" t="s">
        <v>9</v>
      </c>
      <c r="H136" s="11" t="s">
        <v>6</v>
      </c>
      <c r="I136" s="7" t="str">
        <f t="shared" si="2"/>
        <v>4-04-01</v>
      </c>
      <c r="J136" s="7"/>
      <c r="K136" s="7"/>
      <c r="L136" s="7"/>
      <c r="M136" s="7" t="s">
        <v>813</v>
      </c>
      <c r="N136" s="12" t="s">
        <v>845</v>
      </c>
      <c r="O136" s="14" t="s">
        <v>2952</v>
      </c>
      <c r="P136" s="14">
        <v>22696969</v>
      </c>
      <c r="Q136" s="14">
        <v>22690078</v>
      </c>
      <c r="R136" s="13"/>
      <c r="S136" s="7"/>
    </row>
    <row r="137" spans="1:19" x14ac:dyDescent="0.25">
      <c r="A137" s="9" t="s">
        <v>1739</v>
      </c>
      <c r="B137" s="8" t="s">
        <v>226</v>
      </c>
      <c r="C137" s="7" t="s">
        <v>1740</v>
      </c>
      <c r="D137" s="10" t="s">
        <v>138</v>
      </c>
      <c r="E137" s="10" t="s">
        <v>6</v>
      </c>
      <c r="F137" s="11" t="s">
        <v>137</v>
      </c>
      <c r="G137" s="11" t="s">
        <v>6</v>
      </c>
      <c r="H137" s="11" t="s">
        <v>8</v>
      </c>
      <c r="I137" s="7" t="str">
        <f t="shared" si="2"/>
        <v>4-01-03</v>
      </c>
      <c r="J137" s="7"/>
      <c r="K137" s="7"/>
      <c r="L137" s="7"/>
      <c r="M137" s="7" t="s">
        <v>2948</v>
      </c>
      <c r="N137" s="12" t="s">
        <v>845</v>
      </c>
      <c r="O137" s="14" t="s">
        <v>4285</v>
      </c>
      <c r="P137" s="14">
        <v>22372433</v>
      </c>
      <c r="Q137" s="14">
        <v>22372433</v>
      </c>
      <c r="R137" s="13" t="s">
        <v>682</v>
      </c>
      <c r="S137" s="7"/>
    </row>
    <row r="138" spans="1:19" x14ac:dyDescent="0.25">
      <c r="A138" s="9" t="s">
        <v>1757</v>
      </c>
      <c r="B138" s="8" t="s">
        <v>213</v>
      </c>
      <c r="C138" s="7" t="s">
        <v>1758</v>
      </c>
      <c r="D138" s="10" t="s">
        <v>138</v>
      </c>
      <c r="E138" s="10" t="s">
        <v>12</v>
      </c>
      <c r="F138" s="11" t="s">
        <v>137</v>
      </c>
      <c r="G138" s="11" t="s">
        <v>12</v>
      </c>
      <c r="H138" s="11" t="s">
        <v>6</v>
      </c>
      <c r="I138" s="7" t="str">
        <f t="shared" si="2"/>
        <v>4-06-01</v>
      </c>
      <c r="J138" s="7"/>
      <c r="K138" s="7"/>
      <c r="L138" s="7"/>
      <c r="M138" s="7" t="s">
        <v>161</v>
      </c>
      <c r="N138" s="12" t="s">
        <v>845</v>
      </c>
      <c r="O138" s="14" t="s">
        <v>1402</v>
      </c>
      <c r="P138" s="14">
        <v>22685809</v>
      </c>
      <c r="Q138" s="14">
        <v>22688037</v>
      </c>
      <c r="R138" s="13"/>
      <c r="S138" s="7" t="s">
        <v>3682</v>
      </c>
    </row>
    <row r="139" spans="1:19" x14ac:dyDescent="0.25">
      <c r="A139" s="9" t="s">
        <v>1759</v>
      </c>
      <c r="B139" s="8" t="s">
        <v>209</v>
      </c>
      <c r="C139" s="7" t="s">
        <v>1760</v>
      </c>
      <c r="D139" s="10" t="s">
        <v>138</v>
      </c>
      <c r="E139" s="10" t="s">
        <v>13</v>
      </c>
      <c r="F139" s="11" t="s">
        <v>137</v>
      </c>
      <c r="G139" s="11" t="s">
        <v>13</v>
      </c>
      <c r="H139" s="11" t="s">
        <v>6</v>
      </c>
      <c r="I139" s="7" t="str">
        <f t="shared" si="2"/>
        <v>4-07-01</v>
      </c>
      <c r="J139" s="7"/>
      <c r="K139" s="7"/>
      <c r="L139" s="7"/>
      <c r="M139" s="7" t="s">
        <v>154</v>
      </c>
      <c r="N139" s="12" t="s">
        <v>845</v>
      </c>
      <c r="O139" s="14" t="s">
        <v>2557</v>
      </c>
      <c r="P139" s="14">
        <v>22390901</v>
      </c>
      <c r="Q139" s="14">
        <v>22390901</v>
      </c>
      <c r="R139" s="13" t="s">
        <v>3247</v>
      </c>
      <c r="S139" s="7"/>
    </row>
    <row r="140" spans="1:19" x14ac:dyDescent="0.25">
      <c r="A140" s="9" t="s">
        <v>1753</v>
      </c>
      <c r="B140" s="8" t="s">
        <v>212</v>
      </c>
      <c r="C140" s="7" t="s">
        <v>1754</v>
      </c>
      <c r="D140" s="10" t="s">
        <v>138</v>
      </c>
      <c r="E140" s="10" t="s">
        <v>8</v>
      </c>
      <c r="F140" s="11" t="s">
        <v>137</v>
      </c>
      <c r="G140" s="11" t="s">
        <v>9</v>
      </c>
      <c r="H140" s="11" t="s">
        <v>10</v>
      </c>
      <c r="I140" s="7" t="str">
        <f t="shared" si="2"/>
        <v>4-04-05</v>
      </c>
      <c r="J140" s="7"/>
      <c r="K140" s="7"/>
      <c r="L140" s="7"/>
      <c r="M140" s="7" t="s">
        <v>499</v>
      </c>
      <c r="N140" s="12" t="s">
        <v>845</v>
      </c>
      <c r="O140" s="14" t="s">
        <v>2941</v>
      </c>
      <c r="P140" s="14">
        <v>24830095</v>
      </c>
      <c r="Q140" s="14">
        <v>24830095</v>
      </c>
      <c r="R140" s="13" t="s">
        <v>3246</v>
      </c>
      <c r="S140" s="7"/>
    </row>
    <row r="141" spans="1:19" x14ac:dyDescent="0.25">
      <c r="A141" s="9" t="s">
        <v>1743</v>
      </c>
      <c r="B141" s="8" t="s">
        <v>229</v>
      </c>
      <c r="C141" s="7" t="s">
        <v>1744</v>
      </c>
      <c r="D141" s="10" t="s">
        <v>138</v>
      </c>
      <c r="E141" s="10" t="s">
        <v>7</v>
      </c>
      <c r="F141" s="11" t="s">
        <v>137</v>
      </c>
      <c r="G141" s="11" t="s">
        <v>6</v>
      </c>
      <c r="H141" s="11" t="s">
        <v>7</v>
      </c>
      <c r="I141" s="7" t="str">
        <f t="shared" si="2"/>
        <v>4-01-02</v>
      </c>
      <c r="J141" s="7"/>
      <c r="K141" s="7"/>
      <c r="L141" s="7"/>
      <c r="M141" s="7" t="s">
        <v>2949</v>
      </c>
      <c r="N141" s="12" t="s">
        <v>1355</v>
      </c>
      <c r="O141" s="14" t="s">
        <v>2554</v>
      </c>
      <c r="P141" s="14">
        <v>22603732</v>
      </c>
      <c r="Q141" s="14">
        <v>22603732</v>
      </c>
      <c r="R141" s="13"/>
      <c r="S141" s="7"/>
    </row>
    <row r="142" spans="1:19" x14ac:dyDescent="0.25">
      <c r="A142" s="9" t="s">
        <v>1800</v>
      </c>
      <c r="B142" s="8" t="s">
        <v>257</v>
      </c>
      <c r="C142" s="7" t="s">
        <v>1801</v>
      </c>
      <c r="D142" s="10" t="s">
        <v>138</v>
      </c>
      <c r="E142" s="10" t="s">
        <v>10</v>
      </c>
      <c r="F142" s="11" t="s">
        <v>137</v>
      </c>
      <c r="G142" s="11" t="s">
        <v>8</v>
      </c>
      <c r="H142" s="11" t="s">
        <v>7</v>
      </c>
      <c r="I142" s="7" t="str">
        <f t="shared" si="2"/>
        <v>4-03-02</v>
      </c>
      <c r="J142" s="7"/>
      <c r="K142" s="7"/>
      <c r="L142" s="7"/>
      <c r="M142" s="7" t="s">
        <v>558</v>
      </c>
      <c r="N142" s="12" t="s">
        <v>845</v>
      </c>
      <c r="O142" s="14" t="s">
        <v>2568</v>
      </c>
      <c r="P142" s="14">
        <v>22443552</v>
      </c>
      <c r="Q142" s="14">
        <v>22443552</v>
      </c>
      <c r="R142" s="13" t="s">
        <v>3252</v>
      </c>
      <c r="S142" s="7"/>
    </row>
    <row r="143" spans="1:19" x14ac:dyDescent="0.25">
      <c r="A143" s="9" t="s">
        <v>2158</v>
      </c>
      <c r="B143" s="8" t="s">
        <v>594</v>
      </c>
      <c r="C143" s="7" t="s">
        <v>2159</v>
      </c>
      <c r="D143" s="10" t="s">
        <v>136</v>
      </c>
      <c r="E143" s="10" t="s">
        <v>7</v>
      </c>
      <c r="F143" s="11" t="s">
        <v>137</v>
      </c>
      <c r="G143" s="11" t="s">
        <v>17</v>
      </c>
      <c r="H143" s="11" t="s">
        <v>8</v>
      </c>
      <c r="I143" s="7" t="str">
        <f t="shared" si="2"/>
        <v>4-10-03</v>
      </c>
      <c r="J143" s="7"/>
      <c r="K143" s="7"/>
      <c r="L143" s="7"/>
      <c r="M143" s="7" t="s">
        <v>3080</v>
      </c>
      <c r="N143" s="12" t="s">
        <v>845</v>
      </c>
      <c r="O143" s="14" t="s">
        <v>2688</v>
      </c>
      <c r="P143" s="14">
        <v>27643036</v>
      </c>
      <c r="Q143" s="14">
        <v>24644116</v>
      </c>
      <c r="R143" s="13" t="s">
        <v>3269</v>
      </c>
      <c r="S143" s="7"/>
    </row>
    <row r="144" spans="1:19" x14ac:dyDescent="0.25">
      <c r="A144" s="9" t="s">
        <v>1798</v>
      </c>
      <c r="B144" s="8" t="s">
        <v>266</v>
      </c>
      <c r="C144" s="7" t="s">
        <v>1799</v>
      </c>
      <c r="D144" s="10" t="s">
        <v>138</v>
      </c>
      <c r="E144" s="10" t="s">
        <v>7</v>
      </c>
      <c r="F144" s="11" t="s">
        <v>137</v>
      </c>
      <c r="G144" s="11" t="s">
        <v>6</v>
      </c>
      <c r="H144" s="11" t="s">
        <v>8</v>
      </c>
      <c r="I144" s="7" t="str">
        <f t="shared" si="2"/>
        <v>4-01-03</v>
      </c>
      <c r="J144" s="7"/>
      <c r="K144" s="7"/>
      <c r="L144" s="7"/>
      <c r="M144" s="7" t="s">
        <v>2961</v>
      </c>
      <c r="N144" s="12" t="s">
        <v>845</v>
      </c>
      <c r="O144" s="14" t="s">
        <v>2962</v>
      </c>
      <c r="P144" s="14">
        <v>22606296</v>
      </c>
      <c r="Q144" s="14">
        <v>22607657</v>
      </c>
      <c r="R144" s="13"/>
      <c r="S144" s="7"/>
    </row>
    <row r="145" spans="1:19" x14ac:dyDescent="0.25">
      <c r="A145" s="9" t="s">
        <v>1821</v>
      </c>
      <c r="B145" s="8" t="s">
        <v>296</v>
      </c>
      <c r="C145" s="7" t="s">
        <v>1822</v>
      </c>
      <c r="D145" s="10" t="s">
        <v>138</v>
      </c>
      <c r="E145" s="10" t="s">
        <v>13</v>
      </c>
      <c r="F145" s="11" t="s">
        <v>137</v>
      </c>
      <c r="G145" s="11" t="s">
        <v>6</v>
      </c>
      <c r="H145" s="11" t="s">
        <v>9</v>
      </c>
      <c r="I145" s="7" t="str">
        <f t="shared" si="2"/>
        <v>4-01-04</v>
      </c>
      <c r="J145" s="7"/>
      <c r="K145" s="7"/>
      <c r="L145" s="7"/>
      <c r="M145" s="7" t="s">
        <v>2968</v>
      </c>
      <c r="N145" s="12" t="s">
        <v>845</v>
      </c>
      <c r="O145" s="14" t="s">
        <v>3622</v>
      </c>
      <c r="P145" s="14">
        <v>22935863</v>
      </c>
      <c r="Q145" s="14">
        <v>22935863</v>
      </c>
      <c r="R145" s="13"/>
      <c r="S145" s="7"/>
    </row>
    <row r="146" spans="1:19" x14ac:dyDescent="0.25">
      <c r="A146" s="9" t="s">
        <v>1850</v>
      </c>
      <c r="B146" s="8" t="s">
        <v>320</v>
      </c>
      <c r="C146" s="7" t="s">
        <v>1851</v>
      </c>
      <c r="D146" s="10" t="s">
        <v>136</v>
      </c>
      <c r="E146" s="10" t="s">
        <v>6</v>
      </c>
      <c r="F146" s="11" t="s">
        <v>137</v>
      </c>
      <c r="G146" s="11" t="s">
        <v>17</v>
      </c>
      <c r="H146" s="11" t="s">
        <v>7</v>
      </c>
      <c r="I146" s="7" t="str">
        <f t="shared" si="2"/>
        <v>4-10-02</v>
      </c>
      <c r="J146" s="7"/>
      <c r="K146" s="7"/>
      <c r="L146" s="7"/>
      <c r="M146" s="7" t="s">
        <v>658</v>
      </c>
      <c r="N146" s="12" t="s">
        <v>845</v>
      </c>
      <c r="O146" s="14" t="s">
        <v>4286</v>
      </c>
      <c r="P146" s="14">
        <v>27611371</v>
      </c>
      <c r="Q146" s="14">
        <v>27611371</v>
      </c>
      <c r="R146" s="13"/>
      <c r="S146" s="7"/>
    </row>
    <row r="147" spans="1:19" x14ac:dyDescent="0.25">
      <c r="A147" s="9" t="s">
        <v>4252</v>
      </c>
      <c r="B147" s="8" t="s">
        <v>4253</v>
      </c>
      <c r="C147" s="7" t="s">
        <v>4254</v>
      </c>
      <c r="D147" s="10" t="s">
        <v>338</v>
      </c>
      <c r="E147" s="10" t="s">
        <v>7</v>
      </c>
      <c r="F147" s="11" t="s">
        <v>150</v>
      </c>
      <c r="G147" s="11" t="s">
        <v>6</v>
      </c>
      <c r="H147" s="11" t="s">
        <v>6</v>
      </c>
      <c r="I147" s="7" t="str">
        <f t="shared" si="2"/>
        <v>5-01-01</v>
      </c>
      <c r="J147" s="7"/>
      <c r="K147" s="7"/>
      <c r="L147" s="7"/>
      <c r="M147" s="7" t="s">
        <v>4287</v>
      </c>
      <c r="N147" s="12" t="s">
        <v>845</v>
      </c>
      <c r="O147" s="14" t="s">
        <v>4288</v>
      </c>
      <c r="P147" s="14">
        <v>26650094</v>
      </c>
      <c r="Q147" s="14">
        <v>26650094</v>
      </c>
      <c r="R147" s="13"/>
      <c r="S147" s="7"/>
    </row>
    <row r="148" spans="1:19" x14ac:dyDescent="0.25">
      <c r="A148" s="9" t="s">
        <v>2098</v>
      </c>
      <c r="B148" s="8" t="s">
        <v>554</v>
      </c>
      <c r="C148" s="7" t="s">
        <v>2099</v>
      </c>
      <c r="D148" s="10" t="s">
        <v>338</v>
      </c>
      <c r="E148" s="10" t="s">
        <v>8</v>
      </c>
      <c r="F148" s="11" t="s">
        <v>150</v>
      </c>
      <c r="G148" s="11" t="s">
        <v>9</v>
      </c>
      <c r="H148" s="11" t="s">
        <v>8</v>
      </c>
      <c r="I148" s="7" t="str">
        <f t="shared" si="2"/>
        <v>5-04-03</v>
      </c>
      <c r="J148" s="7"/>
      <c r="K148" s="7"/>
      <c r="L148" s="7"/>
      <c r="M148" s="7" t="s">
        <v>397</v>
      </c>
      <c r="N148" s="12" t="s">
        <v>845</v>
      </c>
      <c r="O148" s="14" t="s">
        <v>4289</v>
      </c>
      <c r="P148" s="14">
        <v>26730550</v>
      </c>
      <c r="Q148" s="14">
        <v>26730550</v>
      </c>
      <c r="R148" s="13" t="s">
        <v>3268</v>
      </c>
      <c r="S148" s="7"/>
    </row>
    <row r="149" spans="1:19" x14ac:dyDescent="0.25">
      <c r="A149" s="9" t="s">
        <v>1975</v>
      </c>
      <c r="B149" s="8" t="s">
        <v>1976</v>
      </c>
      <c r="C149" s="7" t="s">
        <v>1977</v>
      </c>
      <c r="D149" s="10" t="s">
        <v>338</v>
      </c>
      <c r="E149" s="10" t="s">
        <v>9</v>
      </c>
      <c r="F149" s="11" t="s">
        <v>150</v>
      </c>
      <c r="G149" s="11" t="s">
        <v>6</v>
      </c>
      <c r="H149" s="11" t="s">
        <v>7</v>
      </c>
      <c r="I149" s="7" t="str">
        <f t="shared" si="2"/>
        <v>5-01-02</v>
      </c>
      <c r="J149" s="7"/>
      <c r="K149" s="7"/>
      <c r="L149" s="7"/>
      <c r="M149" s="7" t="s">
        <v>820</v>
      </c>
      <c r="N149" s="12" t="s">
        <v>845</v>
      </c>
      <c r="O149" s="14" t="s">
        <v>2629</v>
      </c>
      <c r="P149" s="14">
        <v>26911039</v>
      </c>
      <c r="Q149" s="14">
        <v>26911039</v>
      </c>
      <c r="R149" s="13"/>
      <c r="S149" s="7"/>
    </row>
    <row r="150" spans="1:19" x14ac:dyDescent="0.25">
      <c r="A150" s="9" t="s">
        <v>1905</v>
      </c>
      <c r="B150" s="8" t="s">
        <v>406</v>
      </c>
      <c r="C150" s="7" t="s">
        <v>1906</v>
      </c>
      <c r="D150" s="10" t="s">
        <v>338</v>
      </c>
      <c r="E150" s="10" t="s">
        <v>10</v>
      </c>
      <c r="F150" s="11" t="s">
        <v>150</v>
      </c>
      <c r="G150" s="11" t="s">
        <v>17</v>
      </c>
      <c r="H150" s="11" t="s">
        <v>7</v>
      </c>
      <c r="I150" s="7" t="str">
        <f t="shared" si="2"/>
        <v>5-10-02</v>
      </c>
      <c r="J150" s="7"/>
      <c r="K150" s="7"/>
      <c r="L150" s="7"/>
      <c r="M150" s="7" t="s">
        <v>2995</v>
      </c>
      <c r="N150" s="12" t="s">
        <v>845</v>
      </c>
      <c r="O150" s="14" t="s">
        <v>3623</v>
      </c>
      <c r="P150" s="14">
        <v>26777067</v>
      </c>
      <c r="Q150" s="14">
        <v>26777067</v>
      </c>
      <c r="R150" s="13"/>
      <c r="S150" s="7"/>
    </row>
    <row r="151" spans="1:19" x14ac:dyDescent="0.25">
      <c r="A151" s="9" t="s">
        <v>1779</v>
      </c>
      <c r="B151" s="8" t="s">
        <v>238</v>
      </c>
      <c r="C151" s="7" t="s">
        <v>1780</v>
      </c>
      <c r="D151" s="10" t="s">
        <v>338</v>
      </c>
      <c r="E151" s="10" t="s">
        <v>6</v>
      </c>
      <c r="F151" s="11" t="s">
        <v>150</v>
      </c>
      <c r="G151" s="11" t="s">
        <v>17</v>
      </c>
      <c r="H151" s="11" t="s">
        <v>6</v>
      </c>
      <c r="I151" s="7" t="str">
        <f t="shared" si="2"/>
        <v>5-10-01</v>
      </c>
      <c r="J151" s="7"/>
      <c r="K151" s="7"/>
      <c r="L151" s="7"/>
      <c r="M151" s="7" t="s">
        <v>291</v>
      </c>
      <c r="N151" s="12" t="s">
        <v>845</v>
      </c>
      <c r="O151" s="14" t="s">
        <v>4290</v>
      </c>
      <c r="P151" s="14">
        <v>26799038</v>
      </c>
      <c r="Q151" s="14">
        <v>26799038</v>
      </c>
      <c r="R151" s="13"/>
      <c r="S151" s="7"/>
    </row>
    <row r="152" spans="1:19" x14ac:dyDescent="0.25">
      <c r="A152" s="9" t="s">
        <v>1773</v>
      </c>
      <c r="B152" s="8" t="s">
        <v>221</v>
      </c>
      <c r="C152" s="7" t="s">
        <v>1774</v>
      </c>
      <c r="D152" s="10" t="s">
        <v>338</v>
      </c>
      <c r="E152" s="10" t="s">
        <v>8</v>
      </c>
      <c r="F152" s="11" t="s">
        <v>150</v>
      </c>
      <c r="G152" s="11" t="s">
        <v>9</v>
      </c>
      <c r="H152" s="11" t="s">
        <v>6</v>
      </c>
      <c r="I152" s="7" t="str">
        <f t="shared" si="2"/>
        <v>5-04-01</v>
      </c>
      <c r="J152" s="7"/>
      <c r="K152" s="7"/>
      <c r="L152" s="7"/>
      <c r="M152" s="7" t="s">
        <v>339</v>
      </c>
      <c r="N152" s="12" t="s">
        <v>845</v>
      </c>
      <c r="O152" s="14" t="s">
        <v>2589</v>
      </c>
      <c r="P152" s="14">
        <v>26711116</v>
      </c>
      <c r="Q152" s="14">
        <v>26711116</v>
      </c>
      <c r="R152" s="13" t="s">
        <v>708</v>
      </c>
      <c r="S152" s="7" t="s">
        <v>3682</v>
      </c>
    </row>
    <row r="153" spans="1:19" x14ac:dyDescent="0.25">
      <c r="A153" s="9" t="s">
        <v>1765</v>
      </c>
      <c r="B153" s="8" t="s">
        <v>240</v>
      </c>
      <c r="C153" s="7" t="s">
        <v>1766</v>
      </c>
      <c r="D153" s="10" t="s">
        <v>338</v>
      </c>
      <c r="E153" s="10" t="s">
        <v>7</v>
      </c>
      <c r="F153" s="11" t="s">
        <v>150</v>
      </c>
      <c r="G153" s="11" t="s">
        <v>6</v>
      </c>
      <c r="H153" s="11" t="s">
        <v>6</v>
      </c>
      <c r="I153" s="7" t="str">
        <f t="shared" si="2"/>
        <v>5-01-01</v>
      </c>
      <c r="J153" s="7"/>
      <c r="K153" s="7"/>
      <c r="L153" s="7"/>
      <c r="M153" s="7" t="s">
        <v>2955</v>
      </c>
      <c r="N153" s="12" t="s">
        <v>845</v>
      </c>
      <c r="O153" s="14" t="s">
        <v>3624</v>
      </c>
      <c r="P153" s="14">
        <v>26660229</v>
      </c>
      <c r="Q153" s="14">
        <v>26660229</v>
      </c>
      <c r="R153" s="13"/>
      <c r="S153" s="7"/>
    </row>
    <row r="154" spans="1:19" x14ac:dyDescent="0.25">
      <c r="A154" s="9" t="s">
        <v>1767</v>
      </c>
      <c r="B154" s="8" t="s">
        <v>241</v>
      </c>
      <c r="C154" s="7" t="s">
        <v>1768</v>
      </c>
      <c r="D154" s="10" t="s">
        <v>338</v>
      </c>
      <c r="E154" s="10" t="s">
        <v>9</v>
      </c>
      <c r="F154" s="11" t="s">
        <v>150</v>
      </c>
      <c r="G154" s="11" t="s">
        <v>6</v>
      </c>
      <c r="H154" s="11" t="s">
        <v>6</v>
      </c>
      <c r="I154" s="7" t="str">
        <f t="shared" si="2"/>
        <v>5-01-01</v>
      </c>
      <c r="J154" s="7"/>
      <c r="K154" s="7"/>
      <c r="L154" s="7"/>
      <c r="M154" s="7" t="s">
        <v>2956</v>
      </c>
      <c r="N154" s="12" t="s">
        <v>845</v>
      </c>
      <c r="O154" s="14" t="s">
        <v>2560</v>
      </c>
      <c r="P154" s="14">
        <v>26660765</v>
      </c>
      <c r="Q154" s="14">
        <v>26660765</v>
      </c>
      <c r="R154" s="13"/>
      <c r="S154" s="7"/>
    </row>
    <row r="155" spans="1:19" x14ac:dyDescent="0.25">
      <c r="A155" s="9" t="s">
        <v>1916</v>
      </c>
      <c r="B155" s="8" t="s">
        <v>114</v>
      </c>
      <c r="C155" s="7" t="s">
        <v>1917</v>
      </c>
      <c r="D155" s="10" t="s">
        <v>821</v>
      </c>
      <c r="E155" s="10" t="s">
        <v>12</v>
      </c>
      <c r="F155" s="11" t="s">
        <v>150</v>
      </c>
      <c r="G155" s="11" t="s">
        <v>7</v>
      </c>
      <c r="H155" s="11" t="s">
        <v>12</v>
      </c>
      <c r="I155" s="7" t="str">
        <f t="shared" si="2"/>
        <v>5-02-06</v>
      </c>
      <c r="J155" s="7"/>
      <c r="K155" s="7"/>
      <c r="L155" s="7"/>
      <c r="M155" s="7" t="s">
        <v>247</v>
      </c>
      <c r="N155" s="12" t="s">
        <v>845</v>
      </c>
      <c r="O155" s="14" t="s">
        <v>2607</v>
      </c>
      <c r="P155" s="14">
        <v>26820268</v>
      </c>
      <c r="Q155" s="14">
        <v>26820268</v>
      </c>
      <c r="R155" s="13" t="s">
        <v>3262</v>
      </c>
      <c r="S155" s="7"/>
    </row>
    <row r="156" spans="1:19" x14ac:dyDescent="0.25">
      <c r="A156" s="9" t="s">
        <v>1769</v>
      </c>
      <c r="B156" s="8" t="s">
        <v>243</v>
      </c>
      <c r="C156" s="7" t="s">
        <v>1770</v>
      </c>
      <c r="D156" s="10" t="s">
        <v>821</v>
      </c>
      <c r="E156" s="10" t="s">
        <v>6</v>
      </c>
      <c r="F156" s="11" t="s">
        <v>150</v>
      </c>
      <c r="G156" s="11" t="s">
        <v>7</v>
      </c>
      <c r="H156" s="11" t="s">
        <v>6</v>
      </c>
      <c r="I156" s="7" t="str">
        <f t="shared" si="2"/>
        <v>5-02-01</v>
      </c>
      <c r="J156" s="7"/>
      <c r="K156" s="7"/>
      <c r="L156" s="7"/>
      <c r="M156" s="7" t="s">
        <v>821</v>
      </c>
      <c r="N156" s="12" t="s">
        <v>845</v>
      </c>
      <c r="O156" s="14" t="s">
        <v>4291</v>
      </c>
      <c r="P156" s="14">
        <v>26855115</v>
      </c>
      <c r="Q156" s="14">
        <v>26855808</v>
      </c>
      <c r="R156" s="13"/>
      <c r="S156" s="7"/>
    </row>
    <row r="157" spans="1:19" x14ac:dyDescent="0.25">
      <c r="A157" s="9" t="s">
        <v>1964</v>
      </c>
      <c r="B157" s="8" t="s">
        <v>328</v>
      </c>
      <c r="C157" s="7" t="s">
        <v>1965</v>
      </c>
      <c r="D157" s="10" t="s">
        <v>821</v>
      </c>
      <c r="E157" s="10" t="s">
        <v>15</v>
      </c>
      <c r="F157" s="11" t="s">
        <v>150</v>
      </c>
      <c r="G157" s="11" t="s">
        <v>16</v>
      </c>
      <c r="H157" s="11" t="s">
        <v>12</v>
      </c>
      <c r="I157" s="7" t="str">
        <f t="shared" si="2"/>
        <v>5-09-06</v>
      </c>
      <c r="J157" s="7"/>
      <c r="K157" s="7"/>
      <c r="L157" s="7"/>
      <c r="M157" s="7" t="s">
        <v>244</v>
      </c>
      <c r="N157" s="12" t="s">
        <v>845</v>
      </c>
      <c r="O157" s="14" t="s">
        <v>4292</v>
      </c>
      <c r="P157" s="14">
        <v>26551194</v>
      </c>
      <c r="Q157" s="14">
        <v>26551194</v>
      </c>
      <c r="R157" s="13" t="s">
        <v>3264</v>
      </c>
      <c r="S157" s="7"/>
    </row>
    <row r="158" spans="1:19" x14ac:dyDescent="0.25">
      <c r="A158" s="9" t="s">
        <v>1891</v>
      </c>
      <c r="B158" s="8" t="s">
        <v>63</v>
      </c>
      <c r="C158" s="7" t="s">
        <v>1892</v>
      </c>
      <c r="D158" s="10" t="s">
        <v>149</v>
      </c>
      <c r="E158" s="10" t="s">
        <v>6</v>
      </c>
      <c r="F158" s="11" t="s">
        <v>150</v>
      </c>
      <c r="G158" s="11" t="s">
        <v>8</v>
      </c>
      <c r="H158" s="11" t="s">
        <v>6</v>
      </c>
      <c r="I158" s="7" t="str">
        <f t="shared" si="2"/>
        <v>5-03-01</v>
      </c>
      <c r="J158" s="7"/>
      <c r="K158" s="7"/>
      <c r="L158" s="7"/>
      <c r="M158" s="7" t="s">
        <v>149</v>
      </c>
      <c r="N158" s="12" t="s">
        <v>845</v>
      </c>
      <c r="O158" s="14" t="s">
        <v>2598</v>
      </c>
      <c r="P158" s="14">
        <v>26801035</v>
      </c>
      <c r="Q158" s="14">
        <v>26801035</v>
      </c>
      <c r="R158" s="13"/>
      <c r="S158" s="7"/>
    </row>
    <row r="159" spans="1:19" x14ac:dyDescent="0.25">
      <c r="A159" s="9" t="s">
        <v>1771</v>
      </c>
      <c r="B159" s="8" t="s">
        <v>217</v>
      </c>
      <c r="C159" s="7" t="s">
        <v>1772</v>
      </c>
      <c r="D159" s="10" t="s">
        <v>149</v>
      </c>
      <c r="E159" s="10" t="s">
        <v>6</v>
      </c>
      <c r="F159" s="11" t="s">
        <v>150</v>
      </c>
      <c r="G159" s="11" t="s">
        <v>8</v>
      </c>
      <c r="H159" s="11" t="s">
        <v>6</v>
      </c>
      <c r="I159" s="7" t="str">
        <f t="shared" si="2"/>
        <v>5-03-01</v>
      </c>
      <c r="J159" s="7"/>
      <c r="K159" s="7"/>
      <c r="L159" s="7"/>
      <c r="M159" s="7" t="s">
        <v>149</v>
      </c>
      <c r="N159" s="12" t="s">
        <v>845</v>
      </c>
      <c r="O159" s="14" t="s">
        <v>2561</v>
      </c>
      <c r="P159" s="14">
        <v>26800219</v>
      </c>
      <c r="Q159" s="14">
        <v>26800219</v>
      </c>
      <c r="R159" s="13"/>
      <c r="S159" s="7"/>
    </row>
    <row r="160" spans="1:19" x14ac:dyDescent="0.25">
      <c r="A160" s="9" t="s">
        <v>2071</v>
      </c>
      <c r="B160" s="8" t="s">
        <v>532</v>
      </c>
      <c r="C160" s="7" t="s">
        <v>2072</v>
      </c>
      <c r="D160" s="10" t="s">
        <v>149</v>
      </c>
      <c r="E160" s="10" t="s">
        <v>10</v>
      </c>
      <c r="F160" s="11" t="s">
        <v>150</v>
      </c>
      <c r="G160" s="11" t="s">
        <v>10</v>
      </c>
      <c r="H160" s="11" t="s">
        <v>9</v>
      </c>
      <c r="I160" s="7" t="str">
        <f t="shared" si="2"/>
        <v>5-05-04</v>
      </c>
      <c r="J160" s="7"/>
      <c r="K160" s="7"/>
      <c r="L160" s="7"/>
      <c r="M160" s="7" t="s">
        <v>244</v>
      </c>
      <c r="N160" s="12" t="s">
        <v>845</v>
      </c>
      <c r="O160" s="14" t="s">
        <v>2711</v>
      </c>
      <c r="P160" s="14">
        <v>26511300</v>
      </c>
      <c r="Q160" s="14">
        <v>26511300</v>
      </c>
      <c r="R160" s="13"/>
      <c r="S160" s="7"/>
    </row>
    <row r="161" spans="1:19" x14ac:dyDescent="0.25">
      <c r="A161" s="9" t="s">
        <v>1777</v>
      </c>
      <c r="B161" s="8" t="s">
        <v>230</v>
      </c>
      <c r="C161" s="7" t="s">
        <v>1778</v>
      </c>
      <c r="D161" s="10" t="s">
        <v>613</v>
      </c>
      <c r="E161" s="10" t="s">
        <v>8</v>
      </c>
      <c r="F161" s="11" t="s">
        <v>150</v>
      </c>
      <c r="G161" s="11" t="s">
        <v>15</v>
      </c>
      <c r="H161" s="11" t="s">
        <v>6</v>
      </c>
      <c r="I161" s="7" t="str">
        <f t="shared" si="2"/>
        <v>5-08-01</v>
      </c>
      <c r="J161" s="7"/>
      <c r="K161" s="7"/>
      <c r="L161" s="7"/>
      <c r="M161" s="7" t="s">
        <v>790</v>
      </c>
      <c r="N161" s="12" t="s">
        <v>845</v>
      </c>
      <c r="O161" s="14" t="s">
        <v>2562</v>
      </c>
      <c r="P161" s="14">
        <v>26955226</v>
      </c>
      <c r="Q161" s="14">
        <v>26955226</v>
      </c>
      <c r="R161" s="13" t="s">
        <v>3248</v>
      </c>
      <c r="S161" s="7"/>
    </row>
    <row r="162" spans="1:19" x14ac:dyDescent="0.25">
      <c r="A162" s="9" t="s">
        <v>1775</v>
      </c>
      <c r="B162" s="8" t="s">
        <v>236</v>
      </c>
      <c r="C162" s="7" t="s">
        <v>1776</v>
      </c>
      <c r="D162" s="10" t="s">
        <v>613</v>
      </c>
      <c r="E162" s="10" t="s">
        <v>6</v>
      </c>
      <c r="F162" s="11" t="s">
        <v>150</v>
      </c>
      <c r="G162" s="11" t="s">
        <v>12</v>
      </c>
      <c r="H162" s="11" t="s">
        <v>6</v>
      </c>
      <c r="I162" s="7" t="str">
        <f t="shared" si="2"/>
        <v>5-06-01</v>
      </c>
      <c r="J162" s="7"/>
      <c r="K162" s="7"/>
      <c r="L162" s="7"/>
      <c r="M162" s="7" t="s">
        <v>613</v>
      </c>
      <c r="N162" s="12" t="s">
        <v>845</v>
      </c>
      <c r="O162" s="14" t="s">
        <v>2957</v>
      </c>
      <c r="P162" s="14">
        <v>26690113</v>
      </c>
      <c r="Q162" s="14">
        <v>26690113</v>
      </c>
      <c r="R162" s="13" t="s">
        <v>380</v>
      </c>
      <c r="S162" s="7"/>
    </row>
    <row r="163" spans="1:19" x14ac:dyDescent="0.25">
      <c r="A163" s="9" t="s">
        <v>1956</v>
      </c>
      <c r="B163" s="8" t="s">
        <v>450</v>
      </c>
      <c r="C163" s="7" t="s">
        <v>1957</v>
      </c>
      <c r="D163" s="10" t="s">
        <v>613</v>
      </c>
      <c r="E163" s="10" t="s">
        <v>10</v>
      </c>
      <c r="F163" s="11" t="s">
        <v>150</v>
      </c>
      <c r="G163" s="11" t="s">
        <v>13</v>
      </c>
      <c r="H163" s="11" t="s">
        <v>7</v>
      </c>
      <c r="I163" s="7" t="str">
        <f t="shared" si="2"/>
        <v>5-07-02</v>
      </c>
      <c r="J163" s="7"/>
      <c r="K163" s="7"/>
      <c r="L163" s="7"/>
      <c r="M163" s="7" t="s">
        <v>111</v>
      </c>
      <c r="N163" s="12" t="s">
        <v>845</v>
      </c>
      <c r="O163" s="14" t="s">
        <v>3006</v>
      </c>
      <c r="P163" s="14">
        <v>26456210</v>
      </c>
      <c r="Q163" s="14">
        <v>26456210</v>
      </c>
      <c r="R163" s="13"/>
      <c r="S163" s="7"/>
    </row>
    <row r="164" spans="1:19" x14ac:dyDescent="0.25">
      <c r="A164" s="9" t="s">
        <v>1846</v>
      </c>
      <c r="B164" s="8" t="s">
        <v>119</v>
      </c>
      <c r="C164" s="7" t="s">
        <v>1847</v>
      </c>
      <c r="D164" s="10" t="s">
        <v>613</v>
      </c>
      <c r="E164" s="10" t="s">
        <v>9</v>
      </c>
      <c r="F164" s="11" t="s">
        <v>150</v>
      </c>
      <c r="G164" s="11" t="s">
        <v>13</v>
      </c>
      <c r="H164" s="11" t="s">
        <v>9</v>
      </c>
      <c r="I164" s="7" t="str">
        <f t="shared" si="2"/>
        <v>5-07-04</v>
      </c>
      <c r="J164" s="7"/>
      <c r="K164" s="7"/>
      <c r="L164" s="7"/>
      <c r="M164" s="7" t="s">
        <v>641</v>
      </c>
      <c r="N164" s="12" t="s">
        <v>845</v>
      </c>
      <c r="O164" s="14" t="s">
        <v>3625</v>
      </c>
      <c r="P164" s="14">
        <v>26780563</v>
      </c>
      <c r="Q164" s="14">
        <v>26780376</v>
      </c>
      <c r="R164" s="13" t="s">
        <v>3257</v>
      </c>
      <c r="S164" s="7"/>
    </row>
    <row r="165" spans="1:19" x14ac:dyDescent="0.25">
      <c r="A165" s="9" t="s">
        <v>1897</v>
      </c>
      <c r="B165" s="8" t="s">
        <v>396</v>
      </c>
      <c r="C165" s="7" t="s">
        <v>1898</v>
      </c>
      <c r="D165" s="10" t="s">
        <v>613</v>
      </c>
      <c r="E165" s="10" t="s">
        <v>8</v>
      </c>
      <c r="F165" s="11" t="s">
        <v>150</v>
      </c>
      <c r="G165" s="11" t="s">
        <v>15</v>
      </c>
      <c r="H165" s="11" t="s">
        <v>13</v>
      </c>
      <c r="I165" s="7" t="str">
        <f t="shared" si="2"/>
        <v>5-08-07</v>
      </c>
      <c r="J165" s="7"/>
      <c r="K165" s="7"/>
      <c r="L165" s="7"/>
      <c r="M165" s="7" t="s">
        <v>2992</v>
      </c>
      <c r="N165" s="12" t="s">
        <v>845</v>
      </c>
      <c r="O165" s="14" t="s">
        <v>2601</v>
      </c>
      <c r="P165" s="14">
        <v>26944360</v>
      </c>
      <c r="Q165" s="14">
        <v>26944360</v>
      </c>
      <c r="R165" s="13"/>
      <c r="S165" s="7"/>
    </row>
    <row r="166" spans="1:19" x14ac:dyDescent="0.25">
      <c r="A166" s="9" t="s">
        <v>2102</v>
      </c>
      <c r="B166" s="8" t="s">
        <v>333</v>
      </c>
      <c r="C166" s="7" t="s">
        <v>2103</v>
      </c>
      <c r="D166" s="10" t="s">
        <v>104</v>
      </c>
      <c r="E166" s="10" t="s">
        <v>13</v>
      </c>
      <c r="F166" s="11" t="s">
        <v>103</v>
      </c>
      <c r="G166" s="11" t="s">
        <v>7</v>
      </c>
      <c r="H166" s="11" t="s">
        <v>8</v>
      </c>
      <c r="I166" s="7" t="str">
        <f t="shared" si="2"/>
        <v>6-02-03</v>
      </c>
      <c r="J166" s="7"/>
      <c r="K166" s="7"/>
      <c r="L166" s="7"/>
      <c r="M166" s="7" t="s">
        <v>3061</v>
      </c>
      <c r="N166" s="12" t="s">
        <v>845</v>
      </c>
      <c r="O166" s="14" t="s">
        <v>3626</v>
      </c>
      <c r="P166" s="14">
        <v>26364385</v>
      </c>
      <c r="Q166" s="14">
        <v>26367484</v>
      </c>
      <c r="R166" s="13"/>
      <c r="S166" s="7"/>
    </row>
    <row r="167" spans="1:19" x14ac:dyDescent="0.25">
      <c r="A167" s="9" t="s">
        <v>1782</v>
      </c>
      <c r="B167" s="8" t="s">
        <v>248</v>
      </c>
      <c r="C167" s="7" t="s">
        <v>1783</v>
      </c>
      <c r="D167" s="10" t="s">
        <v>104</v>
      </c>
      <c r="E167" s="10" t="s">
        <v>10</v>
      </c>
      <c r="F167" s="11" t="s">
        <v>103</v>
      </c>
      <c r="G167" s="11" t="s">
        <v>6</v>
      </c>
      <c r="H167" s="11" t="s">
        <v>6</v>
      </c>
      <c r="I167" s="7" t="str">
        <f t="shared" si="2"/>
        <v>6-01-01</v>
      </c>
      <c r="J167" s="7"/>
      <c r="K167" s="7"/>
      <c r="L167" s="7"/>
      <c r="M167" s="7" t="s">
        <v>104</v>
      </c>
      <c r="N167" s="12" t="s">
        <v>845</v>
      </c>
      <c r="O167" s="14" t="s">
        <v>3627</v>
      </c>
      <c r="P167" s="14">
        <v>21057071</v>
      </c>
      <c r="Q167" s="14">
        <v>21057071</v>
      </c>
      <c r="R167" s="13" t="s">
        <v>3249</v>
      </c>
      <c r="S167" s="7" t="s">
        <v>3682</v>
      </c>
    </row>
    <row r="168" spans="1:19" x14ac:dyDescent="0.25">
      <c r="A168" s="9" t="s">
        <v>1786</v>
      </c>
      <c r="B168" s="8" t="s">
        <v>1787</v>
      </c>
      <c r="C168" s="7" t="s">
        <v>1788</v>
      </c>
      <c r="D168" s="10" t="s">
        <v>104</v>
      </c>
      <c r="E168" s="10" t="s">
        <v>15</v>
      </c>
      <c r="F168" s="11" t="s">
        <v>103</v>
      </c>
      <c r="G168" s="11" t="s">
        <v>7</v>
      </c>
      <c r="H168" s="11" t="s">
        <v>6</v>
      </c>
      <c r="I168" s="7" t="str">
        <f t="shared" si="2"/>
        <v>6-02-01</v>
      </c>
      <c r="J168" s="7"/>
      <c r="K168" s="7"/>
      <c r="L168" s="7"/>
      <c r="M168" s="7" t="s">
        <v>829</v>
      </c>
      <c r="N168" s="12" t="s">
        <v>845</v>
      </c>
      <c r="O168" s="14" t="s">
        <v>2564</v>
      </c>
      <c r="P168" s="14">
        <v>26355016</v>
      </c>
      <c r="Q168" s="14">
        <v>26355016</v>
      </c>
      <c r="R168" s="13"/>
      <c r="S168" s="7"/>
    </row>
    <row r="169" spans="1:19" x14ac:dyDescent="0.25">
      <c r="A169" s="9" t="s">
        <v>1789</v>
      </c>
      <c r="B169" s="8" t="s">
        <v>1436</v>
      </c>
      <c r="C169" s="7" t="s">
        <v>1790</v>
      </c>
      <c r="D169" s="10" t="s">
        <v>104</v>
      </c>
      <c r="E169" s="10" t="s">
        <v>9</v>
      </c>
      <c r="F169" s="11" t="s">
        <v>103</v>
      </c>
      <c r="G169" s="11" t="s">
        <v>9</v>
      </c>
      <c r="H169" s="11" t="s">
        <v>6</v>
      </c>
      <c r="I169" s="7" t="str">
        <f t="shared" si="2"/>
        <v>6-04-01</v>
      </c>
      <c r="J169" s="7"/>
      <c r="K169" s="7"/>
      <c r="L169" s="7"/>
      <c r="M169" s="7" t="s">
        <v>822</v>
      </c>
      <c r="N169" s="12" t="s">
        <v>845</v>
      </c>
      <c r="O169" s="14" t="s">
        <v>3628</v>
      </c>
      <c r="P169" s="14">
        <v>26397360</v>
      </c>
      <c r="Q169" s="14">
        <v>26399069</v>
      </c>
      <c r="R169" s="13" t="s">
        <v>3250</v>
      </c>
      <c r="S169" s="7"/>
    </row>
    <row r="170" spans="1:19" x14ac:dyDescent="0.25">
      <c r="A170" s="9" t="s">
        <v>1784</v>
      </c>
      <c r="B170" s="8" t="s">
        <v>250</v>
      </c>
      <c r="C170" s="7" t="s">
        <v>1785</v>
      </c>
      <c r="D170" s="10" t="s">
        <v>104</v>
      </c>
      <c r="E170" s="10" t="s">
        <v>10</v>
      </c>
      <c r="F170" s="11" t="s">
        <v>103</v>
      </c>
      <c r="G170" s="11" t="s">
        <v>6</v>
      </c>
      <c r="H170" s="11" t="s">
        <v>22</v>
      </c>
      <c r="I170" s="7" t="str">
        <f t="shared" si="2"/>
        <v>6-01-12</v>
      </c>
      <c r="J170" s="7"/>
      <c r="K170" s="7"/>
      <c r="L170" s="7"/>
      <c r="M170" s="7" t="s">
        <v>660</v>
      </c>
      <c r="N170" s="12" t="s">
        <v>845</v>
      </c>
      <c r="O170" s="14" t="s">
        <v>2563</v>
      </c>
      <c r="P170" s="14">
        <v>26630020</v>
      </c>
      <c r="Q170" s="14">
        <v>26630020</v>
      </c>
      <c r="R170" s="13"/>
      <c r="S170" s="7"/>
    </row>
    <row r="171" spans="1:19" x14ac:dyDescent="0.25">
      <c r="A171" s="9" t="s">
        <v>1804</v>
      </c>
      <c r="B171" s="8" t="s">
        <v>276</v>
      </c>
      <c r="C171" s="7" t="s">
        <v>1805</v>
      </c>
      <c r="D171" s="10" t="s">
        <v>104</v>
      </c>
      <c r="E171" s="10" t="s">
        <v>6</v>
      </c>
      <c r="F171" s="11" t="s">
        <v>103</v>
      </c>
      <c r="G171" s="11" t="s">
        <v>6</v>
      </c>
      <c r="H171" s="11" t="s">
        <v>15</v>
      </c>
      <c r="I171" s="7" t="str">
        <f t="shared" si="2"/>
        <v>6-01-08</v>
      </c>
      <c r="J171" s="7"/>
      <c r="K171" s="7"/>
      <c r="L171" s="7"/>
      <c r="M171" s="7" t="s">
        <v>2965</v>
      </c>
      <c r="N171" s="12" t="s">
        <v>845</v>
      </c>
      <c r="O171" s="14" t="s">
        <v>2571</v>
      </c>
      <c r="P171" s="14">
        <v>26632984</v>
      </c>
      <c r="Q171" s="14">
        <v>26632984</v>
      </c>
      <c r="R171" s="13"/>
      <c r="S171" s="7" t="s">
        <v>3682</v>
      </c>
    </row>
    <row r="172" spans="1:19" x14ac:dyDescent="0.25">
      <c r="A172" s="9" t="s">
        <v>1859</v>
      </c>
      <c r="B172" s="8" t="s">
        <v>1445</v>
      </c>
      <c r="C172" s="7" t="s">
        <v>1860</v>
      </c>
      <c r="D172" s="10" t="s">
        <v>104</v>
      </c>
      <c r="E172" s="10" t="s">
        <v>8</v>
      </c>
      <c r="F172" s="11" t="s">
        <v>103</v>
      </c>
      <c r="G172" s="11" t="s">
        <v>6</v>
      </c>
      <c r="H172" s="11" t="s">
        <v>8</v>
      </c>
      <c r="I172" s="7" t="str">
        <f t="shared" si="2"/>
        <v>6-01-03</v>
      </c>
      <c r="J172" s="7"/>
      <c r="K172" s="7"/>
      <c r="L172" s="7"/>
      <c r="M172" s="7" t="s">
        <v>2979</v>
      </c>
      <c r="N172" s="12" t="s">
        <v>845</v>
      </c>
      <c r="O172" s="14" t="s">
        <v>3629</v>
      </c>
      <c r="P172" s="14">
        <v>26388136</v>
      </c>
      <c r="Q172" s="14">
        <v>26388136</v>
      </c>
      <c r="R172" s="13" t="s">
        <v>3258</v>
      </c>
      <c r="S172" s="7"/>
    </row>
    <row r="173" spans="1:19" x14ac:dyDescent="0.25">
      <c r="A173" s="9" t="s">
        <v>1864</v>
      </c>
      <c r="B173" s="8" t="s">
        <v>329</v>
      </c>
      <c r="C173" s="7" t="s">
        <v>1865</v>
      </c>
      <c r="D173" s="10" t="s">
        <v>104</v>
      </c>
      <c r="E173" s="10" t="s">
        <v>8</v>
      </c>
      <c r="F173" s="11" t="s">
        <v>103</v>
      </c>
      <c r="G173" s="11" t="s">
        <v>6</v>
      </c>
      <c r="H173" s="11" t="s">
        <v>23</v>
      </c>
      <c r="I173" s="7" t="str">
        <f t="shared" si="2"/>
        <v>6-01-13</v>
      </c>
      <c r="J173" s="7"/>
      <c r="K173" s="7"/>
      <c r="L173" s="7"/>
      <c r="M173" s="7" t="s">
        <v>2981</v>
      </c>
      <c r="N173" s="12" t="s">
        <v>845</v>
      </c>
      <c r="O173" s="14" t="s">
        <v>2591</v>
      </c>
      <c r="P173" s="14">
        <v>26613347</v>
      </c>
      <c r="Q173" s="14">
        <v>26613347</v>
      </c>
      <c r="R173" s="13"/>
      <c r="S173" s="7"/>
    </row>
    <row r="174" spans="1:19" x14ac:dyDescent="0.25">
      <c r="A174" s="9" t="s">
        <v>1853</v>
      </c>
      <c r="B174" s="8" t="s">
        <v>324</v>
      </c>
      <c r="C174" s="7" t="s">
        <v>1854</v>
      </c>
      <c r="D174" s="10" t="s">
        <v>102</v>
      </c>
      <c r="E174" s="10" t="s">
        <v>7</v>
      </c>
      <c r="F174" s="11" t="s">
        <v>103</v>
      </c>
      <c r="G174" s="11" t="s">
        <v>13</v>
      </c>
      <c r="H174" s="11" t="s">
        <v>9</v>
      </c>
      <c r="I174" s="7" t="str">
        <f t="shared" si="2"/>
        <v>6-07-04</v>
      </c>
      <c r="J174" s="7"/>
      <c r="K174" s="7"/>
      <c r="L174" s="7"/>
      <c r="M174" s="7" t="s">
        <v>2976</v>
      </c>
      <c r="N174" s="12" t="s">
        <v>845</v>
      </c>
      <c r="O174" s="14" t="s">
        <v>2977</v>
      </c>
      <c r="P174" s="14">
        <v>27768701</v>
      </c>
      <c r="Q174" s="14">
        <v>27768701</v>
      </c>
      <c r="R174" s="13"/>
      <c r="S174" s="7"/>
    </row>
    <row r="175" spans="1:19" x14ac:dyDescent="0.25">
      <c r="A175" s="9" t="s">
        <v>1871</v>
      </c>
      <c r="B175" s="8" t="s">
        <v>354</v>
      </c>
      <c r="C175" s="7" t="s">
        <v>1872</v>
      </c>
      <c r="D175" s="10" t="s">
        <v>2812</v>
      </c>
      <c r="E175" s="10" t="s">
        <v>12</v>
      </c>
      <c r="F175" s="11" t="s">
        <v>103</v>
      </c>
      <c r="G175" s="11" t="s">
        <v>10</v>
      </c>
      <c r="H175" s="11" t="s">
        <v>6</v>
      </c>
      <c r="I175" s="7" t="str">
        <f t="shared" si="2"/>
        <v>6-05-01</v>
      </c>
      <c r="J175" s="7"/>
      <c r="K175" s="7"/>
      <c r="L175" s="7"/>
      <c r="M175" s="7" t="s">
        <v>2983</v>
      </c>
      <c r="N175" s="12" t="s">
        <v>845</v>
      </c>
      <c r="O175" s="14" t="s">
        <v>4293</v>
      </c>
      <c r="P175" s="14">
        <v>27866594</v>
      </c>
      <c r="Q175" s="14">
        <v>27866594</v>
      </c>
      <c r="R175" s="13" t="s">
        <v>3259</v>
      </c>
      <c r="S175" s="7"/>
    </row>
    <row r="176" spans="1:19" x14ac:dyDescent="0.25">
      <c r="A176" s="9" t="s">
        <v>1791</v>
      </c>
      <c r="B176" s="8" t="s">
        <v>259</v>
      </c>
      <c r="C176" s="7" t="s">
        <v>1792</v>
      </c>
      <c r="D176" s="10" t="s">
        <v>102</v>
      </c>
      <c r="E176" s="10" t="s">
        <v>16</v>
      </c>
      <c r="F176" s="11" t="s">
        <v>103</v>
      </c>
      <c r="G176" s="11" t="s">
        <v>17</v>
      </c>
      <c r="H176" s="11" t="s">
        <v>6</v>
      </c>
      <c r="I176" s="7" t="str">
        <f t="shared" si="2"/>
        <v>6-10-01</v>
      </c>
      <c r="J176" s="7"/>
      <c r="K176" s="7"/>
      <c r="L176" s="7"/>
      <c r="M176" s="7" t="s">
        <v>2958</v>
      </c>
      <c r="N176" s="12" t="s">
        <v>845</v>
      </c>
      <c r="O176" s="14" t="s">
        <v>4294</v>
      </c>
      <c r="P176" s="14">
        <v>27833134</v>
      </c>
      <c r="Q176" s="14">
        <v>27833134</v>
      </c>
      <c r="R176" s="13" t="s">
        <v>3251</v>
      </c>
      <c r="S176" s="7"/>
    </row>
    <row r="177" spans="1:19" x14ac:dyDescent="0.25">
      <c r="A177" s="9" t="s">
        <v>1978</v>
      </c>
      <c r="B177" s="8" t="s">
        <v>367</v>
      </c>
      <c r="C177" s="7" t="s">
        <v>2825</v>
      </c>
      <c r="D177" s="10" t="s">
        <v>102</v>
      </c>
      <c r="E177" s="10" t="s">
        <v>22</v>
      </c>
      <c r="F177" s="11" t="s">
        <v>103</v>
      </c>
      <c r="G177" s="11" t="s">
        <v>15</v>
      </c>
      <c r="H177" s="11" t="s">
        <v>12</v>
      </c>
      <c r="I177" s="7" t="str">
        <f t="shared" si="2"/>
        <v>6-08-06</v>
      </c>
      <c r="J177" s="7"/>
      <c r="K177" s="7"/>
      <c r="L177" s="7"/>
      <c r="M177" s="7" t="s">
        <v>3013</v>
      </c>
      <c r="N177" s="12" t="s">
        <v>845</v>
      </c>
      <c r="O177" s="14" t="s">
        <v>3630</v>
      </c>
      <c r="P177" s="14">
        <v>27848247</v>
      </c>
      <c r="Q177" s="14">
        <v>27848247</v>
      </c>
      <c r="R177" s="13"/>
      <c r="S177" s="7"/>
    </row>
    <row r="178" spans="1:19" x14ac:dyDescent="0.25">
      <c r="A178" s="9" t="s">
        <v>1880</v>
      </c>
      <c r="B178" s="8" t="s">
        <v>366</v>
      </c>
      <c r="C178" s="7" t="s">
        <v>1881</v>
      </c>
      <c r="D178" s="10" t="s">
        <v>102</v>
      </c>
      <c r="E178" s="10" t="s">
        <v>13</v>
      </c>
      <c r="F178" s="11" t="s">
        <v>103</v>
      </c>
      <c r="G178" s="11" t="s">
        <v>15</v>
      </c>
      <c r="H178" s="11" t="s">
        <v>8</v>
      </c>
      <c r="I178" s="7" t="str">
        <f t="shared" si="2"/>
        <v>6-08-03</v>
      </c>
      <c r="J178" s="7"/>
      <c r="K178" s="7"/>
      <c r="L178" s="7"/>
      <c r="M178" s="7" t="s">
        <v>2987</v>
      </c>
      <c r="N178" s="12" t="s">
        <v>845</v>
      </c>
      <c r="O178" s="14" t="s">
        <v>3075</v>
      </c>
      <c r="P178" s="14">
        <v>27340145</v>
      </c>
      <c r="Q178" s="14">
        <v>27340145</v>
      </c>
      <c r="R178" s="13"/>
      <c r="S178" s="7"/>
    </row>
    <row r="179" spans="1:19" x14ac:dyDescent="0.25">
      <c r="A179" s="9" t="s">
        <v>1876</v>
      </c>
      <c r="B179" s="8" t="s">
        <v>358</v>
      </c>
      <c r="C179" s="7" t="s">
        <v>1877</v>
      </c>
      <c r="D179" s="10" t="s">
        <v>85</v>
      </c>
      <c r="E179" s="10" t="s">
        <v>7</v>
      </c>
      <c r="F179" s="11" t="s">
        <v>86</v>
      </c>
      <c r="G179" s="11" t="s">
        <v>6</v>
      </c>
      <c r="H179" s="11" t="s">
        <v>9</v>
      </c>
      <c r="I179" s="7" t="str">
        <f t="shared" si="2"/>
        <v>7-01-04</v>
      </c>
      <c r="J179" s="7"/>
      <c r="K179" s="7"/>
      <c r="L179" s="7"/>
      <c r="M179" s="7" t="s">
        <v>2985</v>
      </c>
      <c r="N179" s="12" t="s">
        <v>845</v>
      </c>
      <c r="O179" s="14" t="s">
        <v>2986</v>
      </c>
      <c r="P179" s="14">
        <v>27561451</v>
      </c>
      <c r="Q179" s="14">
        <v>27561451</v>
      </c>
      <c r="R179" s="13"/>
      <c r="S179" s="7"/>
    </row>
    <row r="180" spans="1:19" x14ac:dyDescent="0.25">
      <c r="A180" s="9" t="s">
        <v>1874</v>
      </c>
      <c r="B180" s="8" t="s">
        <v>357</v>
      </c>
      <c r="C180" s="7" t="s">
        <v>1875</v>
      </c>
      <c r="D180" s="10" t="s">
        <v>85</v>
      </c>
      <c r="E180" s="10" t="s">
        <v>15</v>
      </c>
      <c r="F180" s="11" t="s">
        <v>86</v>
      </c>
      <c r="G180" s="11" t="s">
        <v>9</v>
      </c>
      <c r="H180" s="11" t="s">
        <v>7</v>
      </c>
      <c r="I180" s="7" t="str">
        <f t="shared" si="2"/>
        <v>7-04-02</v>
      </c>
      <c r="J180" s="7"/>
      <c r="K180" s="7"/>
      <c r="L180" s="7"/>
      <c r="M180" s="7" t="s">
        <v>836</v>
      </c>
      <c r="N180" s="12" t="s">
        <v>845</v>
      </c>
      <c r="O180" s="14" t="s">
        <v>3631</v>
      </c>
      <c r="P180" s="14">
        <v>27542045</v>
      </c>
      <c r="Q180" s="14">
        <v>27542045</v>
      </c>
      <c r="R180" s="13"/>
      <c r="S180" s="7"/>
    </row>
    <row r="181" spans="1:19" x14ac:dyDescent="0.25">
      <c r="A181" s="9" t="s">
        <v>1981</v>
      </c>
      <c r="B181" s="8" t="s">
        <v>466</v>
      </c>
      <c r="C181" s="7" t="s">
        <v>1982</v>
      </c>
      <c r="D181" s="10" t="s">
        <v>85</v>
      </c>
      <c r="E181" s="10" t="s">
        <v>12</v>
      </c>
      <c r="F181" s="11" t="s">
        <v>86</v>
      </c>
      <c r="G181" s="11" t="s">
        <v>8</v>
      </c>
      <c r="H181" s="11" t="s">
        <v>10</v>
      </c>
      <c r="I181" s="7" t="str">
        <f t="shared" si="2"/>
        <v>7-03-05</v>
      </c>
      <c r="J181" s="7"/>
      <c r="K181" s="7"/>
      <c r="L181" s="7"/>
      <c r="M181" s="7" t="s">
        <v>3014</v>
      </c>
      <c r="N181" s="12" t="s">
        <v>845</v>
      </c>
      <c r="O181" s="14" t="s">
        <v>2633</v>
      </c>
      <c r="P181" s="14">
        <v>27654381</v>
      </c>
      <c r="Q181" s="14">
        <v>27654190</v>
      </c>
      <c r="R181" s="13"/>
      <c r="S181" s="7"/>
    </row>
    <row r="182" spans="1:19" x14ac:dyDescent="0.25">
      <c r="A182" s="9" t="s">
        <v>1869</v>
      </c>
      <c r="B182" s="8" t="s">
        <v>353</v>
      </c>
      <c r="C182" s="7" t="s">
        <v>1870</v>
      </c>
      <c r="D182" s="10" t="s">
        <v>85</v>
      </c>
      <c r="E182" s="10" t="s">
        <v>16</v>
      </c>
      <c r="F182" s="11" t="s">
        <v>86</v>
      </c>
      <c r="G182" s="11" t="s">
        <v>10</v>
      </c>
      <c r="H182" s="11" t="s">
        <v>6</v>
      </c>
      <c r="I182" s="7" t="str">
        <f t="shared" si="2"/>
        <v>7-05-01</v>
      </c>
      <c r="J182" s="7"/>
      <c r="K182" s="7"/>
      <c r="L182" s="7"/>
      <c r="M182" s="7" t="s">
        <v>2982</v>
      </c>
      <c r="N182" s="12" t="s">
        <v>845</v>
      </c>
      <c r="O182" s="14" t="s">
        <v>2593</v>
      </c>
      <c r="P182" s="14">
        <v>27181178</v>
      </c>
      <c r="Q182" s="14">
        <v>27181178</v>
      </c>
      <c r="R182" s="13"/>
      <c r="S182" s="7"/>
    </row>
    <row r="183" spans="1:19" x14ac:dyDescent="0.25">
      <c r="A183" s="9" t="s">
        <v>1830</v>
      </c>
      <c r="B183" s="8" t="s">
        <v>305</v>
      </c>
      <c r="C183" s="7" t="s">
        <v>1831</v>
      </c>
      <c r="D183" s="10" t="s">
        <v>85</v>
      </c>
      <c r="E183" s="10" t="s">
        <v>10</v>
      </c>
      <c r="F183" s="11" t="s">
        <v>86</v>
      </c>
      <c r="G183" s="11" t="s">
        <v>8</v>
      </c>
      <c r="H183" s="11" t="s">
        <v>13</v>
      </c>
      <c r="I183" s="7" t="str">
        <f t="shared" si="2"/>
        <v>7-03-07</v>
      </c>
      <c r="J183" s="7"/>
      <c r="K183" s="7"/>
      <c r="L183" s="7"/>
      <c r="M183" s="7" t="s">
        <v>2971</v>
      </c>
      <c r="N183" s="12" t="s">
        <v>845</v>
      </c>
      <c r="O183" s="14" t="s">
        <v>2580</v>
      </c>
      <c r="P183" s="14">
        <v>85897299</v>
      </c>
      <c r="Q183" s="14">
        <v>27687141</v>
      </c>
      <c r="R183" s="13"/>
      <c r="S183" s="7"/>
    </row>
    <row r="184" spans="1:19" x14ac:dyDescent="0.25">
      <c r="A184" s="9" t="s">
        <v>1795</v>
      </c>
      <c r="B184" s="8" t="s">
        <v>1439</v>
      </c>
      <c r="C184" s="7" t="s">
        <v>1796</v>
      </c>
      <c r="D184" s="10" t="s">
        <v>85</v>
      </c>
      <c r="E184" s="10" t="s">
        <v>6</v>
      </c>
      <c r="F184" s="11" t="s">
        <v>86</v>
      </c>
      <c r="G184" s="11" t="s">
        <v>6</v>
      </c>
      <c r="H184" s="11" t="s">
        <v>6</v>
      </c>
      <c r="I184" s="7" t="str">
        <f t="shared" si="2"/>
        <v>7-01-01</v>
      </c>
      <c r="J184" s="7"/>
      <c r="K184" s="7"/>
      <c r="L184" s="7"/>
      <c r="M184" s="7" t="s">
        <v>2960</v>
      </c>
      <c r="N184" s="12" t="s">
        <v>845</v>
      </c>
      <c r="O184" s="14" t="s">
        <v>2567</v>
      </c>
      <c r="P184" s="14">
        <v>27580027</v>
      </c>
      <c r="Q184" s="14">
        <v>27983652</v>
      </c>
      <c r="R184" s="13" t="s">
        <v>2819</v>
      </c>
      <c r="S184" s="7"/>
    </row>
    <row r="185" spans="1:19" x14ac:dyDescent="0.25">
      <c r="A185" s="9" t="s">
        <v>1794</v>
      </c>
      <c r="B185" s="8" t="s">
        <v>256</v>
      </c>
      <c r="C185" s="7" t="s">
        <v>4255</v>
      </c>
      <c r="D185" s="10" t="s">
        <v>85</v>
      </c>
      <c r="E185" s="10" t="s">
        <v>7</v>
      </c>
      <c r="F185" s="11" t="s">
        <v>86</v>
      </c>
      <c r="G185" s="11" t="s">
        <v>6</v>
      </c>
      <c r="H185" s="11" t="s">
        <v>6</v>
      </c>
      <c r="I185" s="7" t="str">
        <f t="shared" si="2"/>
        <v>7-01-01</v>
      </c>
      <c r="J185" s="7"/>
      <c r="K185" s="7"/>
      <c r="L185" s="7"/>
      <c r="M185" s="7" t="s">
        <v>2959</v>
      </c>
      <c r="N185" s="12" t="s">
        <v>845</v>
      </c>
      <c r="O185" s="14" t="s">
        <v>2566</v>
      </c>
      <c r="P185" s="14">
        <v>27580980</v>
      </c>
      <c r="Q185" s="14">
        <v>27580980</v>
      </c>
      <c r="R185" s="13"/>
      <c r="S185" s="7"/>
    </row>
    <row r="186" spans="1:19" x14ac:dyDescent="0.25">
      <c r="A186" s="9" t="s">
        <v>1832</v>
      </c>
      <c r="B186" s="8" t="s">
        <v>306</v>
      </c>
      <c r="C186" s="7" t="s">
        <v>1833</v>
      </c>
      <c r="D186" s="10" t="s">
        <v>2813</v>
      </c>
      <c r="E186" s="10" t="s">
        <v>7</v>
      </c>
      <c r="F186" s="11" t="s">
        <v>86</v>
      </c>
      <c r="G186" s="11" t="s">
        <v>9</v>
      </c>
      <c r="H186" s="11" t="s">
        <v>9</v>
      </c>
      <c r="I186" s="7" t="str">
        <f t="shared" si="2"/>
        <v>7-04-04</v>
      </c>
      <c r="J186" s="7"/>
      <c r="K186" s="7"/>
      <c r="L186" s="7"/>
      <c r="M186" s="7" t="s">
        <v>2972</v>
      </c>
      <c r="N186" s="12" t="s">
        <v>845</v>
      </c>
      <c r="O186" s="14" t="s">
        <v>2973</v>
      </c>
      <c r="P186" s="14">
        <v>27111847</v>
      </c>
      <c r="Q186" s="14">
        <v>27111847</v>
      </c>
      <c r="R186" s="13"/>
      <c r="S186" s="7"/>
    </row>
    <row r="187" spans="1:19" x14ac:dyDescent="0.25">
      <c r="A187" s="9" t="s">
        <v>1960</v>
      </c>
      <c r="B187" s="8" t="s">
        <v>454</v>
      </c>
      <c r="C187" s="7" t="s">
        <v>1961</v>
      </c>
      <c r="D187" s="10" t="s">
        <v>85</v>
      </c>
      <c r="E187" s="10" t="s">
        <v>12</v>
      </c>
      <c r="F187" s="11" t="s">
        <v>86</v>
      </c>
      <c r="G187" s="11" t="s">
        <v>8</v>
      </c>
      <c r="H187" s="11" t="s">
        <v>12</v>
      </c>
      <c r="I187" s="7" t="str">
        <f t="shared" si="2"/>
        <v>7-03-06</v>
      </c>
      <c r="J187" s="7"/>
      <c r="K187" s="7"/>
      <c r="L187" s="7"/>
      <c r="M187" s="7" t="s">
        <v>3009</v>
      </c>
      <c r="N187" s="12" t="s">
        <v>845</v>
      </c>
      <c r="O187" s="14" t="s">
        <v>3632</v>
      </c>
      <c r="P187" s="14">
        <v>27651313</v>
      </c>
      <c r="Q187" s="14">
        <v>27651313</v>
      </c>
      <c r="R187" s="13"/>
      <c r="S187" s="7"/>
    </row>
    <row r="188" spans="1:19" x14ac:dyDescent="0.25">
      <c r="A188" s="9" t="s">
        <v>1903</v>
      </c>
      <c r="B188" s="8" t="s">
        <v>265</v>
      </c>
      <c r="C188" s="7" t="s">
        <v>1904</v>
      </c>
      <c r="D188" s="10" t="s">
        <v>797</v>
      </c>
      <c r="E188" s="10" t="s">
        <v>15</v>
      </c>
      <c r="F188" s="11" t="s">
        <v>86</v>
      </c>
      <c r="G188" s="11" t="s">
        <v>7</v>
      </c>
      <c r="H188" s="11" t="s">
        <v>8</v>
      </c>
      <c r="I188" s="7" t="str">
        <f t="shared" si="2"/>
        <v>7-02-03</v>
      </c>
      <c r="J188" s="7"/>
      <c r="K188" s="7"/>
      <c r="L188" s="7"/>
      <c r="M188" s="7" t="s">
        <v>2994</v>
      </c>
      <c r="N188" s="12" t="s">
        <v>845</v>
      </c>
      <c r="O188" s="14" t="s">
        <v>3633</v>
      </c>
      <c r="P188" s="14">
        <v>27625243</v>
      </c>
      <c r="Q188" s="14">
        <v>27625243</v>
      </c>
      <c r="R188" s="13"/>
      <c r="S188" s="7"/>
    </row>
    <row r="189" spans="1:19" x14ac:dyDescent="0.25">
      <c r="A189" s="9" t="s">
        <v>2039</v>
      </c>
      <c r="B189" s="8" t="s">
        <v>509</v>
      </c>
      <c r="C189" s="7" t="s">
        <v>2040</v>
      </c>
      <c r="D189" s="10" t="s">
        <v>797</v>
      </c>
      <c r="E189" s="10" t="s">
        <v>9</v>
      </c>
      <c r="F189" s="11" t="s">
        <v>86</v>
      </c>
      <c r="G189" s="11" t="s">
        <v>12</v>
      </c>
      <c r="H189" s="11" t="s">
        <v>8</v>
      </c>
      <c r="I189" s="7" t="str">
        <f t="shared" si="2"/>
        <v>7-06-03</v>
      </c>
      <c r="J189" s="7"/>
      <c r="K189" s="7"/>
      <c r="L189" s="7"/>
      <c r="M189" s="7" t="s">
        <v>832</v>
      </c>
      <c r="N189" s="12" t="s">
        <v>845</v>
      </c>
      <c r="O189" s="14" t="s">
        <v>2653</v>
      </c>
      <c r="P189" s="14">
        <v>27600861</v>
      </c>
      <c r="Q189" s="14">
        <v>27600861</v>
      </c>
      <c r="R189" s="13"/>
      <c r="S189" s="7"/>
    </row>
    <row r="190" spans="1:19" x14ac:dyDescent="0.25">
      <c r="A190" s="9" t="s">
        <v>2041</v>
      </c>
      <c r="B190" s="8" t="s">
        <v>511</v>
      </c>
      <c r="C190" s="7" t="s">
        <v>2042</v>
      </c>
      <c r="D190" s="10" t="s">
        <v>797</v>
      </c>
      <c r="E190" s="10" t="s">
        <v>10</v>
      </c>
      <c r="F190" s="11" t="s">
        <v>86</v>
      </c>
      <c r="G190" s="11" t="s">
        <v>7</v>
      </c>
      <c r="H190" s="11" t="s">
        <v>9</v>
      </c>
      <c r="I190" s="7" t="str">
        <f t="shared" si="2"/>
        <v>7-02-04</v>
      </c>
      <c r="J190" s="7"/>
      <c r="K190" s="7"/>
      <c r="L190" s="7"/>
      <c r="M190" s="7" t="s">
        <v>235</v>
      </c>
      <c r="N190" s="12" t="s">
        <v>845</v>
      </c>
      <c r="O190" s="14" t="s">
        <v>2654</v>
      </c>
      <c r="P190" s="14">
        <v>27676334</v>
      </c>
      <c r="Q190" s="14">
        <v>0</v>
      </c>
      <c r="R190" s="13"/>
      <c r="S190" s="7"/>
    </row>
    <row r="191" spans="1:19" x14ac:dyDescent="0.25">
      <c r="A191" s="9" t="s">
        <v>1809</v>
      </c>
      <c r="B191" s="8" t="s">
        <v>286</v>
      </c>
      <c r="C191" s="7" t="s">
        <v>1810</v>
      </c>
      <c r="D191" s="10" t="s">
        <v>797</v>
      </c>
      <c r="E191" s="10" t="s">
        <v>8</v>
      </c>
      <c r="F191" s="11" t="s">
        <v>86</v>
      </c>
      <c r="G191" s="11" t="s">
        <v>7</v>
      </c>
      <c r="H191" s="11" t="s">
        <v>10</v>
      </c>
      <c r="I191" s="7" t="str">
        <f t="shared" si="2"/>
        <v>7-02-05</v>
      </c>
      <c r="J191" s="7"/>
      <c r="K191" s="7"/>
      <c r="L191" s="7"/>
      <c r="M191" s="7" t="s">
        <v>2967</v>
      </c>
      <c r="N191" s="12" t="s">
        <v>845</v>
      </c>
      <c r="O191" s="14" t="s">
        <v>2573</v>
      </c>
      <c r="P191" s="14">
        <v>27677180</v>
      </c>
      <c r="Q191" s="14">
        <v>27677180</v>
      </c>
      <c r="R191" s="13" t="s">
        <v>3253</v>
      </c>
      <c r="S191" s="7"/>
    </row>
    <row r="192" spans="1:19" x14ac:dyDescent="0.25">
      <c r="A192" s="9" t="s">
        <v>1883</v>
      </c>
      <c r="B192" s="8" t="s">
        <v>371</v>
      </c>
      <c r="C192" s="7" t="s">
        <v>1884</v>
      </c>
      <c r="D192" s="10" t="s">
        <v>797</v>
      </c>
      <c r="E192" s="10" t="s">
        <v>6</v>
      </c>
      <c r="F192" s="11" t="s">
        <v>86</v>
      </c>
      <c r="G192" s="11" t="s">
        <v>7</v>
      </c>
      <c r="H192" s="11" t="s">
        <v>6</v>
      </c>
      <c r="I192" s="7" t="str">
        <f t="shared" si="2"/>
        <v>7-02-01</v>
      </c>
      <c r="J192" s="7"/>
      <c r="K192" s="7"/>
      <c r="L192" s="7"/>
      <c r="M192" s="7" t="s">
        <v>838</v>
      </c>
      <c r="N192" s="12" t="s">
        <v>845</v>
      </c>
      <c r="O192" s="14" t="s">
        <v>2988</v>
      </c>
      <c r="P192" s="14">
        <v>27102855</v>
      </c>
      <c r="Q192" s="14">
        <v>27102855</v>
      </c>
      <c r="R192" s="13"/>
      <c r="S192" s="7"/>
    </row>
    <row r="193" spans="1:19" x14ac:dyDescent="0.25">
      <c r="A193" s="9" t="s">
        <v>1941</v>
      </c>
      <c r="B193" s="8" t="s">
        <v>438</v>
      </c>
      <c r="C193" s="7" t="s">
        <v>1942</v>
      </c>
      <c r="D193" s="10" t="s">
        <v>797</v>
      </c>
      <c r="E193" s="10" t="s">
        <v>13</v>
      </c>
      <c r="F193" s="11" t="s">
        <v>86</v>
      </c>
      <c r="G193" s="11" t="s">
        <v>12</v>
      </c>
      <c r="H193" s="11" t="s">
        <v>10</v>
      </c>
      <c r="I193" s="7" t="str">
        <f t="shared" si="2"/>
        <v>7-06-05</v>
      </c>
      <c r="J193" s="7"/>
      <c r="K193" s="7"/>
      <c r="L193" s="7"/>
      <c r="M193" s="7" t="s">
        <v>3000</v>
      </c>
      <c r="N193" s="12" t="s">
        <v>845</v>
      </c>
      <c r="O193" s="14" t="s">
        <v>2617</v>
      </c>
      <c r="P193" s="14">
        <v>27621585</v>
      </c>
      <c r="Q193" s="14">
        <v>22621568</v>
      </c>
      <c r="R193" s="13"/>
      <c r="S193" s="7"/>
    </row>
    <row r="194" spans="1:19" x14ac:dyDescent="0.25">
      <c r="A194" s="9" t="s">
        <v>1939</v>
      </c>
      <c r="B194" s="8" t="s">
        <v>436</v>
      </c>
      <c r="C194" s="7" t="s">
        <v>1940</v>
      </c>
      <c r="D194" s="10" t="s">
        <v>797</v>
      </c>
      <c r="E194" s="10" t="s">
        <v>6</v>
      </c>
      <c r="F194" s="11" t="s">
        <v>86</v>
      </c>
      <c r="G194" s="11" t="s">
        <v>7</v>
      </c>
      <c r="H194" s="11" t="s">
        <v>7</v>
      </c>
      <c r="I194" s="7" t="str">
        <f t="shared" si="2"/>
        <v>7-02-02</v>
      </c>
      <c r="J194" s="7"/>
      <c r="K194" s="7"/>
      <c r="L194" s="7"/>
      <c r="M194" s="7" t="s">
        <v>2999</v>
      </c>
      <c r="N194" s="12" t="s">
        <v>845</v>
      </c>
      <c r="O194" s="14" t="s">
        <v>2616</v>
      </c>
      <c r="P194" s="14">
        <v>27638315</v>
      </c>
      <c r="Q194" s="14">
        <v>27638315</v>
      </c>
      <c r="R194" s="13"/>
      <c r="S194" s="7"/>
    </row>
    <row r="195" spans="1:19" x14ac:dyDescent="0.25">
      <c r="A195" s="9" t="s">
        <v>1901</v>
      </c>
      <c r="B195" s="8" t="s">
        <v>163</v>
      </c>
      <c r="C195" s="7" t="s">
        <v>1902</v>
      </c>
      <c r="D195" s="10" t="s">
        <v>797</v>
      </c>
      <c r="E195" s="10" t="s">
        <v>7</v>
      </c>
      <c r="F195" s="11" t="s">
        <v>86</v>
      </c>
      <c r="G195" s="11" t="s">
        <v>7</v>
      </c>
      <c r="H195" s="11" t="s">
        <v>8</v>
      </c>
      <c r="I195" s="7" t="str">
        <f t="shared" si="2"/>
        <v>7-02-03</v>
      </c>
      <c r="J195" s="7"/>
      <c r="K195" s="7"/>
      <c r="L195" s="7"/>
      <c r="M195" s="7" t="s">
        <v>2993</v>
      </c>
      <c r="N195" s="12" t="s">
        <v>845</v>
      </c>
      <c r="O195" s="14" t="s">
        <v>2603</v>
      </c>
      <c r="P195" s="14">
        <v>27634252</v>
      </c>
      <c r="Q195" s="14">
        <v>27634252</v>
      </c>
      <c r="R195" s="13"/>
      <c r="S195" s="7"/>
    </row>
    <row r="196" spans="1:19" x14ac:dyDescent="0.25">
      <c r="A196" s="9" t="s">
        <v>1922</v>
      </c>
      <c r="B196" s="8" t="s">
        <v>1923</v>
      </c>
      <c r="C196" s="7" t="s">
        <v>1924</v>
      </c>
      <c r="D196" s="10" t="s">
        <v>2811</v>
      </c>
      <c r="E196" s="10" t="s">
        <v>13</v>
      </c>
      <c r="F196" s="11" t="s">
        <v>57</v>
      </c>
      <c r="G196" s="11" t="s">
        <v>23</v>
      </c>
      <c r="H196" s="11" t="s">
        <v>12</v>
      </c>
      <c r="I196" s="7" t="str">
        <f t="shared" si="2"/>
        <v>2-13-06</v>
      </c>
      <c r="J196" s="7"/>
      <c r="K196" s="7"/>
      <c r="L196" s="7"/>
      <c r="M196" s="7" t="s">
        <v>2998</v>
      </c>
      <c r="N196" s="12" t="s">
        <v>845</v>
      </c>
      <c r="O196" s="14" t="s">
        <v>4295</v>
      </c>
      <c r="P196" s="14">
        <v>24702433</v>
      </c>
      <c r="Q196" s="14">
        <v>24702433</v>
      </c>
      <c r="R196" s="13"/>
      <c r="S196" s="7"/>
    </row>
    <row r="197" spans="1:19" x14ac:dyDescent="0.25">
      <c r="A197" s="9" t="s">
        <v>1918</v>
      </c>
      <c r="B197" s="8" t="s">
        <v>210</v>
      </c>
      <c r="C197" s="7" t="s">
        <v>1919</v>
      </c>
      <c r="D197" s="10" t="s">
        <v>2811</v>
      </c>
      <c r="E197" s="10" t="s">
        <v>7</v>
      </c>
      <c r="F197" s="11" t="s">
        <v>57</v>
      </c>
      <c r="G197" s="11" t="s">
        <v>23</v>
      </c>
      <c r="H197" s="11" t="s">
        <v>7</v>
      </c>
      <c r="I197" s="7" t="str">
        <f t="shared" si="2"/>
        <v>2-13-02</v>
      </c>
      <c r="J197" s="7"/>
      <c r="K197" s="7"/>
      <c r="L197" s="7"/>
      <c r="M197" s="7" t="s">
        <v>817</v>
      </c>
      <c r="N197" s="12" t="s">
        <v>845</v>
      </c>
      <c r="O197" s="14" t="s">
        <v>2608</v>
      </c>
      <c r="P197" s="14">
        <v>24660194</v>
      </c>
      <c r="Q197" s="14">
        <v>24660194</v>
      </c>
      <c r="R197" s="13"/>
      <c r="S197" s="7"/>
    </row>
    <row r="198" spans="1:19" x14ac:dyDescent="0.25">
      <c r="A198" s="9" t="s">
        <v>1920</v>
      </c>
      <c r="B198" s="8" t="s">
        <v>416</v>
      </c>
      <c r="C198" s="7" t="s">
        <v>1921</v>
      </c>
      <c r="D198" s="10" t="s">
        <v>2811</v>
      </c>
      <c r="E198" s="10" t="s">
        <v>12</v>
      </c>
      <c r="F198" s="11" t="s">
        <v>57</v>
      </c>
      <c r="G198" s="11" t="s">
        <v>134</v>
      </c>
      <c r="H198" s="11" t="s">
        <v>9</v>
      </c>
      <c r="I198" s="7" t="str">
        <f t="shared" si="2"/>
        <v>2-15-04</v>
      </c>
      <c r="J198" s="7"/>
      <c r="K198" s="7"/>
      <c r="L198" s="7"/>
      <c r="M198" s="7" t="s">
        <v>139</v>
      </c>
      <c r="N198" s="12" t="s">
        <v>845</v>
      </c>
      <c r="O198" s="14" t="s">
        <v>2609</v>
      </c>
      <c r="P198" s="14">
        <v>24021111</v>
      </c>
      <c r="Q198" s="14">
        <v>24021089</v>
      </c>
      <c r="R198" s="13"/>
      <c r="S198" s="7"/>
    </row>
    <row r="199" spans="1:19" x14ac:dyDescent="0.25">
      <c r="A199" s="9" t="s">
        <v>1886</v>
      </c>
      <c r="B199" s="8" t="s">
        <v>375</v>
      </c>
      <c r="C199" s="7" t="s">
        <v>1887</v>
      </c>
      <c r="D199" s="10" t="s">
        <v>2811</v>
      </c>
      <c r="E199" s="10" t="s">
        <v>9</v>
      </c>
      <c r="F199" s="11" t="s">
        <v>57</v>
      </c>
      <c r="G199" s="11" t="s">
        <v>23</v>
      </c>
      <c r="H199" s="11" t="s">
        <v>9</v>
      </c>
      <c r="I199" s="7" t="str">
        <f t="shared" ref="I199:I262" si="3">CONCATENATE(F199,"-",G199,"-",H199)</f>
        <v>2-13-04</v>
      </c>
      <c r="J199" s="7"/>
      <c r="K199" s="7"/>
      <c r="L199" s="7"/>
      <c r="M199" s="7" t="s">
        <v>2989</v>
      </c>
      <c r="N199" s="12" t="s">
        <v>845</v>
      </c>
      <c r="O199" s="14" t="s">
        <v>3634</v>
      </c>
      <c r="P199" s="14">
        <v>24668197</v>
      </c>
      <c r="Q199" s="14">
        <v>24668197</v>
      </c>
      <c r="R199" s="13"/>
      <c r="S199" s="7"/>
    </row>
    <row r="200" spans="1:19" x14ac:dyDescent="0.25">
      <c r="A200" s="9" t="s">
        <v>1839</v>
      </c>
      <c r="B200" s="8" t="s">
        <v>99</v>
      </c>
      <c r="C200" s="7" t="s">
        <v>1691</v>
      </c>
      <c r="D200" s="10" t="s">
        <v>2811</v>
      </c>
      <c r="E200" s="10" t="s">
        <v>8</v>
      </c>
      <c r="F200" s="11" t="s">
        <v>57</v>
      </c>
      <c r="G200" s="11" t="s">
        <v>23</v>
      </c>
      <c r="H200" s="11" t="s">
        <v>8</v>
      </c>
      <c r="I200" s="7" t="str">
        <f t="shared" si="3"/>
        <v>2-13-03</v>
      </c>
      <c r="J200" s="7"/>
      <c r="K200" s="7"/>
      <c r="L200" s="7"/>
      <c r="M200" s="7" t="s">
        <v>153</v>
      </c>
      <c r="N200" s="12" t="s">
        <v>845</v>
      </c>
      <c r="O200" s="14" t="s">
        <v>3635</v>
      </c>
      <c r="P200" s="14">
        <v>24701615</v>
      </c>
      <c r="Q200" s="14">
        <v>24701615</v>
      </c>
      <c r="R200" s="13"/>
      <c r="S200" s="7"/>
    </row>
    <row r="201" spans="1:19" x14ac:dyDescent="0.25">
      <c r="A201" s="9" t="s">
        <v>1878</v>
      </c>
      <c r="B201" s="8" t="s">
        <v>360</v>
      </c>
      <c r="C201" s="7" t="s">
        <v>1879</v>
      </c>
      <c r="D201" s="10" t="s">
        <v>85</v>
      </c>
      <c r="E201" s="10" t="s">
        <v>7</v>
      </c>
      <c r="F201" s="11" t="s">
        <v>86</v>
      </c>
      <c r="G201" s="11" t="s">
        <v>6</v>
      </c>
      <c r="H201" s="11" t="s">
        <v>6</v>
      </c>
      <c r="I201" s="7" t="str">
        <f t="shared" si="3"/>
        <v>7-01-01</v>
      </c>
      <c r="J201" s="7"/>
      <c r="K201" s="7"/>
      <c r="L201" s="7"/>
      <c r="M201" s="7" t="s">
        <v>2959</v>
      </c>
      <c r="N201" s="12" t="s">
        <v>845</v>
      </c>
      <c r="O201" s="14" t="s">
        <v>2594</v>
      </c>
      <c r="P201" s="14">
        <v>89745929</v>
      </c>
      <c r="Q201" s="14">
        <v>0</v>
      </c>
      <c r="R201" s="13"/>
      <c r="S201" s="7"/>
    </row>
    <row r="202" spans="1:19" x14ac:dyDescent="0.25">
      <c r="A202" s="9" t="s">
        <v>2035</v>
      </c>
      <c r="B202" s="8" t="s">
        <v>506</v>
      </c>
      <c r="C202" s="7" t="s">
        <v>2036</v>
      </c>
      <c r="D202" s="10" t="s">
        <v>2811</v>
      </c>
      <c r="E202" s="10" t="s">
        <v>13</v>
      </c>
      <c r="F202" s="11" t="s">
        <v>57</v>
      </c>
      <c r="G202" s="11" t="s">
        <v>23</v>
      </c>
      <c r="H202" s="11" t="s">
        <v>12</v>
      </c>
      <c r="I202" s="7" t="str">
        <f t="shared" si="3"/>
        <v>2-13-06</v>
      </c>
      <c r="J202" s="7"/>
      <c r="K202" s="7"/>
      <c r="L202" s="7"/>
      <c r="M202" s="7" t="s">
        <v>818</v>
      </c>
      <c r="N202" s="12" t="s">
        <v>845</v>
      </c>
      <c r="O202" s="14" t="s">
        <v>2652</v>
      </c>
      <c r="P202" s="14">
        <v>72961567</v>
      </c>
      <c r="Q202" s="14">
        <v>0</v>
      </c>
      <c r="R202" s="13"/>
      <c r="S202" s="7"/>
    </row>
    <row r="203" spans="1:19" x14ac:dyDescent="0.25">
      <c r="A203" s="9" t="s">
        <v>2077</v>
      </c>
      <c r="B203" s="8" t="s">
        <v>535</v>
      </c>
      <c r="C203" s="7" t="s">
        <v>2078</v>
      </c>
      <c r="D203" s="10" t="s">
        <v>613</v>
      </c>
      <c r="E203" s="10" t="s">
        <v>10</v>
      </c>
      <c r="F203" s="11" t="s">
        <v>150</v>
      </c>
      <c r="G203" s="11" t="s">
        <v>15</v>
      </c>
      <c r="H203" s="11" t="s">
        <v>7</v>
      </c>
      <c r="I203" s="7" t="str">
        <f t="shared" si="3"/>
        <v>5-08-02</v>
      </c>
      <c r="J203" s="7"/>
      <c r="K203" s="7"/>
      <c r="L203" s="7"/>
      <c r="M203" s="7" t="s">
        <v>3054</v>
      </c>
      <c r="N203" s="12" t="s">
        <v>845</v>
      </c>
      <c r="O203" s="14" t="s">
        <v>4296</v>
      </c>
      <c r="P203" s="14">
        <v>26938407</v>
      </c>
      <c r="Q203" s="14">
        <v>26938407</v>
      </c>
      <c r="R203" s="13"/>
      <c r="S203" s="7"/>
    </row>
    <row r="204" spans="1:19" x14ac:dyDescent="0.25">
      <c r="A204" s="9" t="s">
        <v>1618</v>
      </c>
      <c r="B204" s="8" t="s">
        <v>95</v>
      </c>
      <c r="C204" s="7" t="s">
        <v>1619</v>
      </c>
      <c r="D204" s="10" t="s">
        <v>60</v>
      </c>
      <c r="E204" s="10" t="s">
        <v>6</v>
      </c>
      <c r="F204" s="11" t="s">
        <v>55</v>
      </c>
      <c r="G204" s="11" t="s">
        <v>8</v>
      </c>
      <c r="H204" s="11" t="s">
        <v>22</v>
      </c>
      <c r="I204" s="7" t="str">
        <f t="shared" si="3"/>
        <v>1-03-12</v>
      </c>
      <c r="J204" s="7"/>
      <c r="K204" s="7"/>
      <c r="L204" s="7"/>
      <c r="M204" s="7" t="s">
        <v>219</v>
      </c>
      <c r="N204" s="12" t="s">
        <v>845</v>
      </c>
      <c r="O204" s="14" t="s">
        <v>4297</v>
      </c>
      <c r="P204" s="14">
        <v>22590602</v>
      </c>
      <c r="Q204" s="14">
        <v>22597519</v>
      </c>
      <c r="R204" s="13" t="s">
        <v>3242</v>
      </c>
      <c r="S204" s="7"/>
    </row>
    <row r="205" spans="1:19" x14ac:dyDescent="0.25">
      <c r="A205" s="9" t="s">
        <v>2016</v>
      </c>
      <c r="B205" s="8" t="s">
        <v>493</v>
      </c>
      <c r="C205" s="7" t="s">
        <v>2017</v>
      </c>
      <c r="D205" s="10" t="s">
        <v>439</v>
      </c>
      <c r="E205" s="10" t="s">
        <v>9</v>
      </c>
      <c r="F205" s="11" t="s">
        <v>103</v>
      </c>
      <c r="G205" s="11" t="s">
        <v>10</v>
      </c>
      <c r="H205" s="11" t="s">
        <v>9</v>
      </c>
      <c r="I205" s="7" t="str">
        <f t="shared" si="3"/>
        <v>6-05-04</v>
      </c>
      <c r="J205" s="7"/>
      <c r="K205" s="7"/>
      <c r="L205" s="7"/>
      <c r="M205" s="7" t="s">
        <v>3027</v>
      </c>
      <c r="N205" s="12" t="s">
        <v>845</v>
      </c>
      <c r="O205" s="14" t="s">
        <v>2648</v>
      </c>
      <c r="P205" s="14">
        <v>27438041</v>
      </c>
      <c r="Q205" s="14">
        <v>27438069</v>
      </c>
      <c r="R205" s="13"/>
      <c r="S205" s="7"/>
    </row>
    <row r="206" spans="1:19" x14ac:dyDescent="0.25">
      <c r="A206" s="9" t="s">
        <v>2112</v>
      </c>
      <c r="B206" s="8" t="s">
        <v>561</v>
      </c>
      <c r="C206" s="7" t="s">
        <v>2113</v>
      </c>
      <c r="D206" s="10" t="s">
        <v>142</v>
      </c>
      <c r="E206" s="10" t="s">
        <v>8</v>
      </c>
      <c r="F206" s="11" t="s">
        <v>57</v>
      </c>
      <c r="G206" s="11" t="s">
        <v>17</v>
      </c>
      <c r="H206" s="11" t="s">
        <v>6</v>
      </c>
      <c r="I206" s="7" t="str">
        <f t="shared" si="3"/>
        <v>2-10-01</v>
      </c>
      <c r="J206" s="7"/>
      <c r="K206" s="7"/>
      <c r="L206" s="7"/>
      <c r="M206" s="7" t="s">
        <v>3064</v>
      </c>
      <c r="N206" s="12" t="s">
        <v>845</v>
      </c>
      <c r="O206" s="14" t="s">
        <v>2676</v>
      </c>
      <c r="P206" s="14">
        <v>24610887</v>
      </c>
      <c r="Q206" s="14">
        <v>24610887</v>
      </c>
      <c r="R206" s="13"/>
      <c r="S206" s="7"/>
    </row>
    <row r="207" spans="1:19" x14ac:dyDescent="0.25">
      <c r="A207" s="9" t="s">
        <v>2114</v>
      </c>
      <c r="B207" s="8" t="s">
        <v>562</v>
      </c>
      <c r="C207" s="7" t="s">
        <v>2115</v>
      </c>
      <c r="D207" s="10" t="s">
        <v>142</v>
      </c>
      <c r="E207" s="10" t="s">
        <v>9</v>
      </c>
      <c r="F207" s="11" t="s">
        <v>57</v>
      </c>
      <c r="G207" s="11" t="s">
        <v>17</v>
      </c>
      <c r="H207" s="11" t="s">
        <v>9</v>
      </c>
      <c r="I207" s="7" t="str">
        <f t="shared" si="3"/>
        <v>2-10-04</v>
      </c>
      <c r="J207" s="7"/>
      <c r="K207" s="7"/>
      <c r="L207" s="7"/>
      <c r="M207" s="7" t="s">
        <v>3066</v>
      </c>
      <c r="N207" s="12" t="s">
        <v>845</v>
      </c>
      <c r="O207" s="14" t="s">
        <v>2677</v>
      </c>
      <c r="P207" s="14">
        <v>24740271</v>
      </c>
      <c r="Q207" s="14">
        <v>24740271</v>
      </c>
      <c r="R207" s="13"/>
      <c r="S207" s="7"/>
    </row>
    <row r="208" spans="1:19" x14ac:dyDescent="0.25">
      <c r="A208" s="9" t="s">
        <v>1747</v>
      </c>
      <c r="B208" s="8" t="s">
        <v>198</v>
      </c>
      <c r="C208" s="7" t="s">
        <v>1748</v>
      </c>
      <c r="D208" s="10" t="s">
        <v>138</v>
      </c>
      <c r="E208" s="10" t="s">
        <v>9</v>
      </c>
      <c r="F208" s="11" t="s">
        <v>137</v>
      </c>
      <c r="G208" s="11" t="s">
        <v>7</v>
      </c>
      <c r="H208" s="11" t="s">
        <v>6</v>
      </c>
      <c r="I208" s="7" t="str">
        <f t="shared" si="3"/>
        <v>4-02-01</v>
      </c>
      <c r="J208" s="7"/>
      <c r="K208" s="7"/>
      <c r="L208" s="7"/>
      <c r="M208" s="7" t="s">
        <v>815</v>
      </c>
      <c r="N208" s="12" t="s">
        <v>845</v>
      </c>
      <c r="O208" s="14" t="s">
        <v>2556</v>
      </c>
      <c r="P208" s="14">
        <v>22373980</v>
      </c>
      <c r="Q208" s="14">
        <v>0</v>
      </c>
      <c r="R208" s="13" t="s">
        <v>3245</v>
      </c>
      <c r="S208" s="7"/>
    </row>
    <row r="209" spans="1:19" x14ac:dyDescent="0.25">
      <c r="A209" s="9" t="s">
        <v>1958</v>
      </c>
      <c r="B209" s="8" t="s">
        <v>451</v>
      </c>
      <c r="C209" s="7" t="s">
        <v>1959</v>
      </c>
      <c r="D209" s="10" t="s">
        <v>149</v>
      </c>
      <c r="E209" s="10" t="s">
        <v>8</v>
      </c>
      <c r="F209" s="11" t="s">
        <v>150</v>
      </c>
      <c r="G209" s="11" t="s">
        <v>8</v>
      </c>
      <c r="H209" s="11" t="s">
        <v>16</v>
      </c>
      <c r="I209" s="7" t="str">
        <f t="shared" si="3"/>
        <v>5-03-09</v>
      </c>
      <c r="J209" s="7"/>
      <c r="K209" s="7"/>
      <c r="L209" s="7"/>
      <c r="M209" s="7" t="s">
        <v>3007</v>
      </c>
      <c r="N209" s="12" t="s">
        <v>845</v>
      </c>
      <c r="O209" s="14" t="s">
        <v>3008</v>
      </c>
      <c r="P209" s="14">
        <v>26530716</v>
      </c>
      <c r="Q209" s="14">
        <v>26530716</v>
      </c>
      <c r="R209" s="13" t="s">
        <v>3263</v>
      </c>
      <c r="S209" s="7"/>
    </row>
    <row r="210" spans="1:19" x14ac:dyDescent="0.25">
      <c r="A210" s="9" t="s">
        <v>2106</v>
      </c>
      <c r="B210" s="8" t="s">
        <v>557</v>
      </c>
      <c r="C210" s="7" t="s">
        <v>2834</v>
      </c>
      <c r="D210" s="10" t="s">
        <v>102</v>
      </c>
      <c r="E210" s="10" t="s">
        <v>12</v>
      </c>
      <c r="F210" s="11" t="s">
        <v>103</v>
      </c>
      <c r="G210" s="11" t="s">
        <v>15</v>
      </c>
      <c r="H210" s="11" t="s">
        <v>7</v>
      </c>
      <c r="I210" s="7" t="str">
        <f t="shared" si="3"/>
        <v>6-08-02</v>
      </c>
      <c r="J210" s="7"/>
      <c r="K210" s="7"/>
      <c r="L210" s="7"/>
      <c r="M210" s="7" t="s">
        <v>3063</v>
      </c>
      <c r="N210" s="12" t="s">
        <v>845</v>
      </c>
      <c r="O210" s="14" t="s">
        <v>2674</v>
      </c>
      <c r="P210" s="14">
        <v>27845107</v>
      </c>
      <c r="Q210" s="14">
        <v>27845108</v>
      </c>
      <c r="R210" s="13"/>
      <c r="S210" s="7"/>
    </row>
    <row r="211" spans="1:19" x14ac:dyDescent="0.25">
      <c r="A211" s="9" t="s">
        <v>2086</v>
      </c>
      <c r="B211" s="8" t="s">
        <v>540</v>
      </c>
      <c r="C211" s="7" t="s">
        <v>2087</v>
      </c>
      <c r="D211" s="10" t="s">
        <v>60</v>
      </c>
      <c r="E211" s="10" t="s">
        <v>12</v>
      </c>
      <c r="F211" s="11" t="s">
        <v>55</v>
      </c>
      <c r="G211" s="11" t="s">
        <v>22</v>
      </c>
      <c r="H211" s="11" t="s">
        <v>9</v>
      </c>
      <c r="I211" s="7" t="str">
        <f t="shared" si="3"/>
        <v>1-12-04</v>
      </c>
      <c r="J211" s="7"/>
      <c r="K211" s="7"/>
      <c r="L211" s="7"/>
      <c r="M211" s="7" t="s">
        <v>3058</v>
      </c>
      <c r="N211" s="12" t="s">
        <v>845</v>
      </c>
      <c r="O211" s="14" t="s">
        <v>3059</v>
      </c>
      <c r="P211" s="14">
        <v>24102693</v>
      </c>
      <c r="Q211" s="14">
        <v>24102693</v>
      </c>
      <c r="R211" s="13"/>
      <c r="S211" s="7" t="s">
        <v>3682</v>
      </c>
    </row>
    <row r="212" spans="1:19" x14ac:dyDescent="0.25">
      <c r="A212" s="9" t="s">
        <v>2064</v>
      </c>
      <c r="B212" s="8" t="s">
        <v>529</v>
      </c>
      <c r="C212" s="7" t="s">
        <v>2065</v>
      </c>
      <c r="D212" s="10" t="s">
        <v>2812</v>
      </c>
      <c r="E212" s="10" t="s">
        <v>8</v>
      </c>
      <c r="F212" s="11" t="s">
        <v>103</v>
      </c>
      <c r="G212" s="11" t="s">
        <v>8</v>
      </c>
      <c r="H212" s="11" t="s">
        <v>13</v>
      </c>
      <c r="I212" s="7" t="str">
        <f t="shared" si="3"/>
        <v>6-03-07</v>
      </c>
      <c r="J212" s="7"/>
      <c r="K212" s="7"/>
      <c r="L212" s="7"/>
      <c r="M212" s="7" t="s">
        <v>3048</v>
      </c>
      <c r="N212" s="12" t="s">
        <v>845</v>
      </c>
      <c r="O212" s="14" t="s">
        <v>2662</v>
      </c>
      <c r="P212" s="14">
        <v>22005400</v>
      </c>
      <c r="Q212" s="14">
        <v>22005400</v>
      </c>
      <c r="R212" s="13"/>
      <c r="S212" s="7"/>
    </row>
    <row r="213" spans="1:19" x14ac:dyDescent="0.25">
      <c r="A213" s="9" t="s">
        <v>2142</v>
      </c>
      <c r="B213" s="8" t="s">
        <v>581</v>
      </c>
      <c r="C213" s="7" t="s">
        <v>2836</v>
      </c>
      <c r="D213" s="10" t="s">
        <v>439</v>
      </c>
      <c r="E213" s="10" t="s">
        <v>7</v>
      </c>
      <c r="F213" s="11" t="s">
        <v>55</v>
      </c>
      <c r="G213" s="11" t="s">
        <v>440</v>
      </c>
      <c r="H213" s="11" t="s">
        <v>17</v>
      </c>
      <c r="I213" s="7" t="str">
        <f t="shared" si="3"/>
        <v>1-19-10</v>
      </c>
      <c r="J213" s="7"/>
      <c r="K213" s="7"/>
      <c r="L213" s="7"/>
      <c r="M213" s="7" t="s">
        <v>457</v>
      </c>
      <c r="N213" s="12" t="s">
        <v>845</v>
      </c>
      <c r="O213" s="14" t="s">
        <v>2683</v>
      </c>
      <c r="P213" s="14">
        <v>22005352</v>
      </c>
      <c r="Q213" s="14">
        <v>0</v>
      </c>
      <c r="R213" s="13"/>
      <c r="S213" s="7"/>
    </row>
    <row r="214" spans="1:19" x14ac:dyDescent="0.25">
      <c r="A214" s="9" t="s">
        <v>2141</v>
      </c>
      <c r="B214" s="8" t="s">
        <v>579</v>
      </c>
      <c r="C214" s="7" t="s">
        <v>2835</v>
      </c>
      <c r="D214" s="10" t="s">
        <v>439</v>
      </c>
      <c r="E214" s="10" t="s">
        <v>7</v>
      </c>
      <c r="F214" s="11" t="s">
        <v>55</v>
      </c>
      <c r="G214" s="11" t="s">
        <v>440</v>
      </c>
      <c r="H214" s="11" t="s">
        <v>21</v>
      </c>
      <c r="I214" s="7" t="str">
        <f t="shared" si="3"/>
        <v>1-19-11</v>
      </c>
      <c r="J214" s="7"/>
      <c r="K214" s="7"/>
      <c r="L214" s="7"/>
      <c r="M214" s="7" t="s">
        <v>3078</v>
      </c>
      <c r="N214" s="12" t="s">
        <v>845</v>
      </c>
      <c r="O214" s="14" t="s">
        <v>2682</v>
      </c>
      <c r="P214" s="14">
        <v>22005243</v>
      </c>
      <c r="Q214" s="14">
        <v>22005243</v>
      </c>
      <c r="R214" s="13"/>
      <c r="S214" s="7"/>
    </row>
    <row r="215" spans="1:19" x14ac:dyDescent="0.25">
      <c r="A215" s="9" t="s">
        <v>2145</v>
      </c>
      <c r="B215" s="8" t="s">
        <v>583</v>
      </c>
      <c r="C215" s="7" t="s">
        <v>2837</v>
      </c>
      <c r="D215" s="10" t="s">
        <v>439</v>
      </c>
      <c r="E215" s="10" t="s">
        <v>13</v>
      </c>
      <c r="F215" s="11" t="s">
        <v>55</v>
      </c>
      <c r="G215" s="11" t="s">
        <v>440</v>
      </c>
      <c r="H215" s="11" t="s">
        <v>8</v>
      </c>
      <c r="I215" s="7" t="str">
        <f t="shared" si="3"/>
        <v>1-19-03</v>
      </c>
      <c r="J215" s="7"/>
      <c r="K215" s="7"/>
      <c r="L215" s="7"/>
      <c r="M215" s="7" t="s">
        <v>3047</v>
      </c>
      <c r="N215" s="12" t="s">
        <v>845</v>
      </c>
      <c r="O215" s="14" t="s">
        <v>4298</v>
      </c>
      <c r="P215" s="14">
        <v>27371302</v>
      </c>
      <c r="Q215" s="14">
        <v>0</v>
      </c>
      <c r="R215" s="13"/>
      <c r="S215" s="7"/>
    </row>
    <row r="216" spans="1:19" x14ac:dyDescent="0.25">
      <c r="A216" s="9" t="s">
        <v>2061</v>
      </c>
      <c r="B216" s="8" t="s">
        <v>527</v>
      </c>
      <c r="C216" s="7" t="s">
        <v>4256</v>
      </c>
      <c r="D216" s="10" t="s">
        <v>2812</v>
      </c>
      <c r="E216" s="10" t="s">
        <v>10</v>
      </c>
      <c r="F216" s="11" t="s">
        <v>103</v>
      </c>
      <c r="G216" s="11" t="s">
        <v>8</v>
      </c>
      <c r="H216" s="11" t="s">
        <v>12</v>
      </c>
      <c r="I216" s="7" t="str">
        <f t="shared" si="3"/>
        <v>6-03-06</v>
      </c>
      <c r="J216" s="7"/>
      <c r="K216" s="7"/>
      <c r="L216" s="7"/>
      <c r="M216" s="7" t="s">
        <v>651</v>
      </c>
      <c r="N216" s="12" t="s">
        <v>845</v>
      </c>
      <c r="O216" s="14" t="s">
        <v>2660</v>
      </c>
      <c r="P216" s="14">
        <v>22005153</v>
      </c>
      <c r="Q216" s="14">
        <v>27300748</v>
      </c>
      <c r="R216" s="13"/>
      <c r="S216" s="7"/>
    </row>
    <row r="217" spans="1:19" x14ac:dyDescent="0.25">
      <c r="A217" s="9" t="s">
        <v>2012</v>
      </c>
      <c r="B217" s="8" t="s">
        <v>2013</v>
      </c>
      <c r="C217" s="7" t="s">
        <v>2828</v>
      </c>
      <c r="D217" s="10" t="s">
        <v>439</v>
      </c>
      <c r="E217" s="10" t="s">
        <v>7</v>
      </c>
      <c r="F217" s="11" t="s">
        <v>55</v>
      </c>
      <c r="G217" s="11" t="s">
        <v>440</v>
      </c>
      <c r="H217" s="11" t="s">
        <v>21</v>
      </c>
      <c r="I217" s="7" t="str">
        <f t="shared" si="3"/>
        <v>1-19-11</v>
      </c>
      <c r="J217" s="7"/>
      <c r="K217" s="7"/>
      <c r="L217" s="7"/>
      <c r="M217" s="7" t="s">
        <v>75</v>
      </c>
      <c r="N217" s="12" t="s">
        <v>845</v>
      </c>
      <c r="O217" s="14" t="s">
        <v>4299</v>
      </c>
      <c r="P217" s="14">
        <v>27423098</v>
      </c>
      <c r="Q217" s="14">
        <v>27423098</v>
      </c>
      <c r="R217" s="13"/>
      <c r="S217" s="7"/>
    </row>
    <row r="218" spans="1:19" x14ac:dyDescent="0.25">
      <c r="A218" s="9" t="s">
        <v>2019</v>
      </c>
      <c r="B218" s="8" t="s">
        <v>497</v>
      </c>
      <c r="C218" s="7" t="s">
        <v>2020</v>
      </c>
      <c r="D218" s="10" t="s">
        <v>2812</v>
      </c>
      <c r="E218" s="10" t="s">
        <v>6</v>
      </c>
      <c r="F218" s="11" t="s">
        <v>103</v>
      </c>
      <c r="G218" s="11" t="s">
        <v>8</v>
      </c>
      <c r="H218" s="11" t="s">
        <v>6</v>
      </c>
      <c r="I218" s="7" t="str">
        <f t="shared" si="3"/>
        <v>6-03-01</v>
      </c>
      <c r="J218" s="7"/>
      <c r="K218" s="7"/>
      <c r="L218" s="7"/>
      <c r="M218" s="7" t="s">
        <v>3029</v>
      </c>
      <c r="N218" s="12" t="s">
        <v>845</v>
      </c>
      <c r="O218" s="14" t="s">
        <v>3030</v>
      </c>
      <c r="P218" s="14">
        <v>27302533</v>
      </c>
      <c r="Q218" s="14">
        <v>27300578</v>
      </c>
      <c r="R218" s="13"/>
      <c r="S218" s="7"/>
    </row>
    <row r="219" spans="1:19" x14ac:dyDescent="0.25">
      <c r="A219" s="9" t="s">
        <v>2021</v>
      </c>
      <c r="B219" s="8" t="s">
        <v>498</v>
      </c>
      <c r="C219" s="7" t="s">
        <v>2022</v>
      </c>
      <c r="D219" s="10" t="s">
        <v>2812</v>
      </c>
      <c r="E219" s="10" t="s">
        <v>17</v>
      </c>
      <c r="F219" s="11" t="s">
        <v>103</v>
      </c>
      <c r="G219" s="11" t="s">
        <v>8</v>
      </c>
      <c r="H219" s="11" t="s">
        <v>6</v>
      </c>
      <c r="I219" s="7" t="str">
        <f t="shared" si="3"/>
        <v>6-03-01</v>
      </c>
      <c r="J219" s="7"/>
      <c r="K219" s="7"/>
      <c r="L219" s="7"/>
      <c r="M219" s="7" t="s">
        <v>3031</v>
      </c>
      <c r="N219" s="12" t="s">
        <v>845</v>
      </c>
      <c r="O219" s="14" t="s">
        <v>3032</v>
      </c>
      <c r="P219" s="14">
        <v>22064928</v>
      </c>
      <c r="Q219" s="14">
        <v>22064928</v>
      </c>
      <c r="R219" s="13"/>
      <c r="S219" s="7"/>
    </row>
    <row r="220" spans="1:19" x14ac:dyDescent="0.25">
      <c r="A220" s="9" t="s">
        <v>2104</v>
      </c>
      <c r="B220" s="8" t="s">
        <v>556</v>
      </c>
      <c r="C220" s="7" t="s">
        <v>2105</v>
      </c>
      <c r="D220" s="10" t="s">
        <v>82</v>
      </c>
      <c r="E220" s="10" t="s">
        <v>9</v>
      </c>
      <c r="F220" s="11" t="s">
        <v>57</v>
      </c>
      <c r="G220" s="11" t="s">
        <v>6</v>
      </c>
      <c r="H220" s="11" t="s">
        <v>10</v>
      </c>
      <c r="I220" s="7" t="str">
        <f t="shared" si="3"/>
        <v>2-01-05</v>
      </c>
      <c r="J220" s="7"/>
      <c r="K220" s="7"/>
      <c r="L220" s="7"/>
      <c r="M220" s="7" t="s">
        <v>3062</v>
      </c>
      <c r="N220" s="12" t="s">
        <v>845</v>
      </c>
      <c r="O220" s="14" t="s">
        <v>2673</v>
      </c>
      <c r="P220" s="14">
        <v>24386427</v>
      </c>
      <c r="Q220" s="14">
        <v>24386427</v>
      </c>
      <c r="R220" s="13"/>
      <c r="S220" s="7"/>
    </row>
    <row r="221" spans="1:19" x14ac:dyDescent="0.25">
      <c r="A221" s="9" t="s">
        <v>2079</v>
      </c>
      <c r="B221" s="8" t="s">
        <v>536</v>
      </c>
      <c r="C221" s="7" t="s">
        <v>2080</v>
      </c>
      <c r="D221" s="10" t="s">
        <v>82</v>
      </c>
      <c r="E221" s="10" t="s">
        <v>8</v>
      </c>
      <c r="F221" s="11" t="s">
        <v>57</v>
      </c>
      <c r="G221" s="11" t="s">
        <v>6</v>
      </c>
      <c r="H221" s="11" t="s">
        <v>13</v>
      </c>
      <c r="I221" s="7" t="str">
        <f t="shared" si="3"/>
        <v>2-01-07</v>
      </c>
      <c r="J221" s="7"/>
      <c r="K221" s="7"/>
      <c r="L221" s="7"/>
      <c r="M221" s="7" t="s">
        <v>3055</v>
      </c>
      <c r="N221" s="12" t="s">
        <v>845</v>
      </c>
      <c r="O221" s="14" t="s">
        <v>2667</v>
      </c>
      <c r="P221" s="14">
        <v>24821375</v>
      </c>
      <c r="Q221" s="14">
        <v>24821375</v>
      </c>
      <c r="R221" s="13"/>
      <c r="S221" s="7"/>
    </row>
    <row r="222" spans="1:19" x14ac:dyDescent="0.25">
      <c r="A222" s="9" t="s">
        <v>2003</v>
      </c>
      <c r="B222" s="8" t="s">
        <v>490</v>
      </c>
      <c r="C222" s="7" t="s">
        <v>2004</v>
      </c>
      <c r="D222" s="10" t="s">
        <v>142</v>
      </c>
      <c r="E222" s="10" t="s">
        <v>17</v>
      </c>
      <c r="F222" s="11" t="s">
        <v>57</v>
      </c>
      <c r="G222" s="11" t="s">
        <v>143</v>
      </c>
      <c r="H222" s="11" t="s">
        <v>9</v>
      </c>
      <c r="I222" s="7" t="str">
        <f t="shared" si="3"/>
        <v>2-14-04</v>
      </c>
      <c r="J222" s="7"/>
      <c r="K222" s="7"/>
      <c r="L222" s="7"/>
      <c r="M222" s="7" t="s">
        <v>83</v>
      </c>
      <c r="N222" s="12" t="s">
        <v>845</v>
      </c>
      <c r="O222" s="14" t="s">
        <v>2641</v>
      </c>
      <c r="P222" s="14">
        <v>41051063</v>
      </c>
      <c r="Q222" s="14">
        <v>0</v>
      </c>
      <c r="R222" s="13"/>
      <c r="S222" s="7"/>
    </row>
    <row r="223" spans="1:19" x14ac:dyDescent="0.25">
      <c r="A223" s="9" t="s">
        <v>2005</v>
      </c>
      <c r="B223" s="8" t="s">
        <v>491</v>
      </c>
      <c r="C223" s="7" t="s">
        <v>2006</v>
      </c>
      <c r="D223" s="10" t="s">
        <v>136</v>
      </c>
      <c r="E223" s="10" t="s">
        <v>6</v>
      </c>
      <c r="F223" s="11" t="s">
        <v>137</v>
      </c>
      <c r="G223" s="11" t="s">
        <v>17</v>
      </c>
      <c r="H223" s="11" t="s">
        <v>7</v>
      </c>
      <c r="I223" s="7" t="str">
        <f t="shared" si="3"/>
        <v>4-10-02</v>
      </c>
      <c r="J223" s="7"/>
      <c r="K223" s="7"/>
      <c r="L223" s="7"/>
      <c r="M223" s="7" t="s">
        <v>3022</v>
      </c>
      <c r="N223" s="12" t="s">
        <v>845</v>
      </c>
      <c r="O223" s="14" t="s">
        <v>2642</v>
      </c>
      <c r="P223" s="14">
        <v>24760693</v>
      </c>
      <c r="Q223" s="14">
        <v>24760693</v>
      </c>
      <c r="R223" s="13"/>
      <c r="S223" s="7"/>
    </row>
    <row r="224" spans="1:19" x14ac:dyDescent="0.25">
      <c r="A224" s="9" t="s">
        <v>2025</v>
      </c>
      <c r="B224" s="8" t="s">
        <v>500</v>
      </c>
      <c r="C224" s="7" t="s">
        <v>2026</v>
      </c>
      <c r="D224" s="10" t="s">
        <v>142</v>
      </c>
      <c r="E224" s="10" t="s">
        <v>22</v>
      </c>
      <c r="F224" s="11" t="s">
        <v>57</v>
      </c>
      <c r="G224" s="11" t="s">
        <v>17</v>
      </c>
      <c r="H224" s="11" t="s">
        <v>21</v>
      </c>
      <c r="I224" s="7" t="str">
        <f t="shared" si="3"/>
        <v>2-10-11</v>
      </c>
      <c r="J224" s="7"/>
      <c r="K224" s="7"/>
      <c r="L224" s="7"/>
      <c r="M224" s="7" t="s">
        <v>792</v>
      </c>
      <c r="N224" s="12" t="s">
        <v>845</v>
      </c>
      <c r="O224" s="14" t="s">
        <v>3636</v>
      </c>
      <c r="P224" s="14">
        <v>24695598</v>
      </c>
      <c r="Q224" s="14">
        <v>24695598</v>
      </c>
      <c r="R224" s="13"/>
      <c r="S224" s="7"/>
    </row>
    <row r="225" spans="1:19" x14ac:dyDescent="0.25">
      <c r="A225" s="9" t="s">
        <v>2007</v>
      </c>
      <c r="B225" s="8" t="s">
        <v>2008</v>
      </c>
      <c r="C225" s="7" t="s">
        <v>2009</v>
      </c>
      <c r="D225" s="10" t="s">
        <v>142</v>
      </c>
      <c r="E225" s="10" t="s">
        <v>23</v>
      </c>
      <c r="F225" s="11" t="s">
        <v>57</v>
      </c>
      <c r="G225" s="11" t="s">
        <v>17</v>
      </c>
      <c r="H225" s="11" t="s">
        <v>23</v>
      </c>
      <c r="I225" s="7" t="str">
        <f t="shared" si="3"/>
        <v>2-10-13</v>
      </c>
      <c r="J225" s="7"/>
      <c r="K225" s="7"/>
      <c r="L225" s="7"/>
      <c r="M225" s="7" t="s">
        <v>3023</v>
      </c>
      <c r="N225" s="12" t="s">
        <v>845</v>
      </c>
      <c r="O225" s="14" t="s">
        <v>2657</v>
      </c>
      <c r="P225" s="14">
        <v>73006494</v>
      </c>
      <c r="Q225" s="14">
        <v>0</v>
      </c>
      <c r="R225" s="13"/>
      <c r="S225" s="7"/>
    </row>
    <row r="226" spans="1:19" x14ac:dyDescent="0.25">
      <c r="A226" s="9" t="s">
        <v>2118</v>
      </c>
      <c r="B226" s="8" t="s">
        <v>566</v>
      </c>
      <c r="C226" s="7" t="s">
        <v>2119</v>
      </c>
      <c r="D226" s="10" t="s">
        <v>142</v>
      </c>
      <c r="E226" s="10" t="s">
        <v>23</v>
      </c>
      <c r="F226" s="11" t="s">
        <v>57</v>
      </c>
      <c r="G226" s="11" t="s">
        <v>17</v>
      </c>
      <c r="H226" s="11" t="s">
        <v>23</v>
      </c>
      <c r="I226" s="7" t="str">
        <f t="shared" si="3"/>
        <v>2-10-13</v>
      </c>
      <c r="J226" s="7"/>
      <c r="K226" s="7"/>
      <c r="L226" s="7"/>
      <c r="M226" s="7" t="s">
        <v>111</v>
      </c>
      <c r="N226" s="12" t="s">
        <v>845</v>
      </c>
      <c r="O226" s="14" t="s">
        <v>3637</v>
      </c>
      <c r="P226" s="14">
        <v>22005540</v>
      </c>
      <c r="Q226" s="14">
        <v>24777082</v>
      </c>
      <c r="R226" s="13"/>
      <c r="S226" s="7"/>
    </row>
    <row r="227" spans="1:19" x14ac:dyDescent="0.25">
      <c r="A227" s="9" t="s">
        <v>2120</v>
      </c>
      <c r="B227" s="8" t="s">
        <v>567</v>
      </c>
      <c r="C227" s="7" t="s">
        <v>2121</v>
      </c>
      <c r="D227" s="10" t="s">
        <v>142</v>
      </c>
      <c r="E227" s="10" t="s">
        <v>16</v>
      </c>
      <c r="F227" s="11" t="s">
        <v>57</v>
      </c>
      <c r="G227" s="11" t="s">
        <v>143</v>
      </c>
      <c r="H227" s="11" t="s">
        <v>6</v>
      </c>
      <c r="I227" s="7" t="str">
        <f t="shared" si="3"/>
        <v>2-14-01</v>
      </c>
      <c r="J227" s="7"/>
      <c r="K227" s="7"/>
      <c r="L227" s="7"/>
      <c r="M227" s="7" t="s">
        <v>3068</v>
      </c>
      <c r="N227" s="12" t="s">
        <v>845</v>
      </c>
      <c r="O227" s="14" t="s">
        <v>3069</v>
      </c>
      <c r="P227" s="14">
        <v>24713190</v>
      </c>
      <c r="Q227" s="14">
        <v>24713190</v>
      </c>
      <c r="R227" s="13"/>
      <c r="S227" s="7"/>
    </row>
    <row r="228" spans="1:19" x14ac:dyDescent="0.25">
      <c r="A228" s="9" t="s">
        <v>2116</v>
      </c>
      <c r="B228" s="8" t="s">
        <v>565</v>
      </c>
      <c r="C228" s="7" t="s">
        <v>2117</v>
      </c>
      <c r="D228" s="10" t="s">
        <v>142</v>
      </c>
      <c r="E228" s="10" t="s">
        <v>13</v>
      </c>
      <c r="F228" s="11" t="s">
        <v>57</v>
      </c>
      <c r="G228" s="11" t="s">
        <v>17</v>
      </c>
      <c r="H228" s="11" t="s">
        <v>21</v>
      </c>
      <c r="I228" s="7" t="str">
        <f t="shared" si="3"/>
        <v>2-10-11</v>
      </c>
      <c r="J228" s="7"/>
      <c r="K228" s="7"/>
      <c r="L228" s="7"/>
      <c r="M228" s="7" t="s">
        <v>458</v>
      </c>
      <c r="N228" s="12" t="s">
        <v>845</v>
      </c>
      <c r="O228" s="14" t="s">
        <v>3067</v>
      </c>
      <c r="P228" s="14">
        <v>24615910</v>
      </c>
      <c r="Q228" s="14">
        <v>24615910</v>
      </c>
      <c r="R228" s="13"/>
      <c r="S228" s="7"/>
    </row>
    <row r="229" spans="1:19" x14ac:dyDescent="0.25">
      <c r="A229" s="9" t="s">
        <v>2052</v>
      </c>
      <c r="B229" s="8" t="s">
        <v>519</v>
      </c>
      <c r="C229" s="7" t="s">
        <v>2053</v>
      </c>
      <c r="D229" s="10" t="s">
        <v>142</v>
      </c>
      <c r="E229" s="10" t="s">
        <v>13</v>
      </c>
      <c r="F229" s="11" t="s">
        <v>57</v>
      </c>
      <c r="G229" s="11" t="s">
        <v>17</v>
      </c>
      <c r="H229" s="11" t="s">
        <v>23</v>
      </c>
      <c r="I229" s="7" t="str">
        <f t="shared" si="3"/>
        <v>2-10-13</v>
      </c>
      <c r="J229" s="7"/>
      <c r="K229" s="7"/>
      <c r="L229" s="7"/>
      <c r="M229" s="7" t="s">
        <v>580</v>
      </c>
      <c r="N229" s="12" t="s">
        <v>845</v>
      </c>
      <c r="O229" s="14" t="s">
        <v>3638</v>
      </c>
      <c r="P229" s="14">
        <v>24695223</v>
      </c>
      <c r="Q229" s="14">
        <v>24695341</v>
      </c>
      <c r="R229" s="13"/>
      <c r="S229" s="7"/>
    </row>
    <row r="230" spans="1:19" x14ac:dyDescent="0.25">
      <c r="A230" s="9" t="s">
        <v>2031</v>
      </c>
      <c r="B230" s="8" t="s">
        <v>503</v>
      </c>
      <c r="C230" s="7" t="s">
        <v>2032</v>
      </c>
      <c r="D230" s="10" t="s">
        <v>2811</v>
      </c>
      <c r="E230" s="10" t="s">
        <v>15</v>
      </c>
      <c r="F230" s="11" t="s">
        <v>57</v>
      </c>
      <c r="G230" s="11" t="s">
        <v>143</v>
      </c>
      <c r="H230" s="11" t="s">
        <v>7</v>
      </c>
      <c r="I230" s="7" t="str">
        <f t="shared" si="3"/>
        <v>2-14-02</v>
      </c>
      <c r="J230" s="7"/>
      <c r="K230" s="7"/>
      <c r="L230" s="7"/>
      <c r="M230" s="7" t="s">
        <v>3036</v>
      </c>
      <c r="N230" s="12" t="s">
        <v>845</v>
      </c>
      <c r="O230" s="14" t="s">
        <v>2650</v>
      </c>
      <c r="P230" s="14">
        <v>41051143</v>
      </c>
      <c r="Q230" s="14">
        <v>0</v>
      </c>
      <c r="R230" s="13"/>
      <c r="S230" s="7"/>
    </row>
    <row r="231" spans="1:19" x14ac:dyDescent="0.25">
      <c r="A231" s="9" t="s">
        <v>2100</v>
      </c>
      <c r="B231" s="8" t="s">
        <v>340</v>
      </c>
      <c r="C231" s="7" t="s">
        <v>2101</v>
      </c>
      <c r="D231" s="10" t="s">
        <v>809</v>
      </c>
      <c r="E231" s="10" t="s">
        <v>10</v>
      </c>
      <c r="F231" s="11" t="s">
        <v>71</v>
      </c>
      <c r="G231" s="11" t="s">
        <v>10</v>
      </c>
      <c r="H231" s="11" t="s">
        <v>13</v>
      </c>
      <c r="I231" s="7" t="str">
        <f t="shared" si="3"/>
        <v>3-05-07</v>
      </c>
      <c r="J231" s="7"/>
      <c r="K231" s="7"/>
      <c r="L231" s="7"/>
      <c r="M231" s="7" t="s">
        <v>792</v>
      </c>
      <c r="N231" s="12" t="s">
        <v>845</v>
      </c>
      <c r="O231" s="14" t="s">
        <v>4300</v>
      </c>
      <c r="P231" s="14">
        <v>25311634</v>
      </c>
      <c r="Q231" s="14">
        <v>25311634</v>
      </c>
      <c r="R231" s="13"/>
      <c r="S231" s="7"/>
    </row>
    <row r="232" spans="1:19" x14ac:dyDescent="0.25">
      <c r="A232" s="9" t="s">
        <v>2073</v>
      </c>
      <c r="B232" s="8" t="s">
        <v>533</v>
      </c>
      <c r="C232" s="7" t="s">
        <v>2074</v>
      </c>
      <c r="D232" s="10" t="s">
        <v>809</v>
      </c>
      <c r="E232" s="10" t="s">
        <v>8</v>
      </c>
      <c r="F232" s="11" t="s">
        <v>71</v>
      </c>
      <c r="G232" s="11" t="s">
        <v>10</v>
      </c>
      <c r="H232" s="11" t="s">
        <v>7</v>
      </c>
      <c r="I232" s="7" t="str">
        <f t="shared" si="3"/>
        <v>3-05-02</v>
      </c>
      <c r="J232" s="7"/>
      <c r="K232" s="7"/>
      <c r="L232" s="7"/>
      <c r="M232" s="7" t="s">
        <v>3051</v>
      </c>
      <c r="N232" s="12" t="s">
        <v>845</v>
      </c>
      <c r="O232" s="14" t="s">
        <v>2666</v>
      </c>
      <c r="P232" s="14">
        <v>25312358</v>
      </c>
      <c r="Q232" s="14">
        <v>88670127</v>
      </c>
      <c r="R232" s="13"/>
      <c r="S232" s="7"/>
    </row>
    <row r="233" spans="1:19" x14ac:dyDescent="0.25">
      <c r="A233" s="9" t="s">
        <v>2010</v>
      </c>
      <c r="B233" s="8" t="s">
        <v>492</v>
      </c>
      <c r="C233" s="7" t="s">
        <v>2011</v>
      </c>
      <c r="D233" s="10" t="s">
        <v>809</v>
      </c>
      <c r="E233" s="10" t="s">
        <v>10</v>
      </c>
      <c r="F233" s="11" t="s">
        <v>71</v>
      </c>
      <c r="G233" s="11" t="s">
        <v>10</v>
      </c>
      <c r="H233" s="11" t="s">
        <v>22</v>
      </c>
      <c r="I233" s="7" t="str">
        <f t="shared" si="3"/>
        <v>3-05-12</v>
      </c>
      <c r="J233" s="7"/>
      <c r="K233" s="7"/>
      <c r="L233" s="7"/>
      <c r="M233" s="7" t="s">
        <v>3024</v>
      </c>
      <c r="N233" s="12" t="s">
        <v>845</v>
      </c>
      <c r="O233" s="14" t="s">
        <v>2644</v>
      </c>
      <c r="P233" s="14">
        <v>22000372</v>
      </c>
      <c r="Q233" s="14">
        <v>0</v>
      </c>
      <c r="R233" s="13"/>
      <c r="S233" s="7"/>
    </row>
    <row r="234" spans="1:19" x14ac:dyDescent="0.25">
      <c r="A234" s="9" t="s">
        <v>2029</v>
      </c>
      <c r="B234" s="8" t="s">
        <v>502</v>
      </c>
      <c r="C234" s="7" t="s">
        <v>2030</v>
      </c>
      <c r="D234" s="10" t="s">
        <v>821</v>
      </c>
      <c r="E234" s="10" t="s">
        <v>12</v>
      </c>
      <c r="F234" s="11" t="s">
        <v>150</v>
      </c>
      <c r="G234" s="11" t="s">
        <v>7</v>
      </c>
      <c r="H234" s="11" t="s">
        <v>10</v>
      </c>
      <c r="I234" s="7" t="str">
        <f t="shared" si="3"/>
        <v>5-02-05</v>
      </c>
      <c r="J234" s="7"/>
      <c r="K234" s="7"/>
      <c r="L234" s="7"/>
      <c r="M234" s="7" t="s">
        <v>824</v>
      </c>
      <c r="N234" s="12" t="s">
        <v>845</v>
      </c>
      <c r="O234" s="14" t="s">
        <v>2649</v>
      </c>
      <c r="P234" s="14">
        <v>26561374</v>
      </c>
      <c r="Q234" s="14">
        <v>26563323</v>
      </c>
      <c r="R234" s="13"/>
      <c r="S234" s="7"/>
    </row>
    <row r="235" spans="1:19" x14ac:dyDescent="0.25">
      <c r="A235" s="9" t="s">
        <v>2069</v>
      </c>
      <c r="B235" s="8" t="s">
        <v>531</v>
      </c>
      <c r="C235" s="7" t="s">
        <v>2070</v>
      </c>
      <c r="D235" s="10" t="s">
        <v>149</v>
      </c>
      <c r="E235" s="10" t="s">
        <v>6</v>
      </c>
      <c r="F235" s="11" t="s">
        <v>150</v>
      </c>
      <c r="G235" s="11" t="s">
        <v>7</v>
      </c>
      <c r="H235" s="11" t="s">
        <v>6</v>
      </c>
      <c r="I235" s="7" t="str">
        <f t="shared" si="3"/>
        <v>5-02-01</v>
      </c>
      <c r="J235" s="7"/>
      <c r="K235" s="7"/>
      <c r="L235" s="7"/>
      <c r="M235" s="7" t="s">
        <v>3050</v>
      </c>
      <c r="N235" s="12" t="s">
        <v>845</v>
      </c>
      <c r="O235" s="14" t="s">
        <v>2665</v>
      </c>
      <c r="P235" s="14">
        <v>88603342</v>
      </c>
      <c r="Q235" s="14">
        <v>0</v>
      </c>
      <c r="R235" s="13"/>
      <c r="S235" s="7"/>
    </row>
    <row r="236" spans="1:19" x14ac:dyDescent="0.25">
      <c r="A236" s="9" t="s">
        <v>2831</v>
      </c>
      <c r="B236" s="8" t="s">
        <v>2830</v>
      </c>
      <c r="C236" s="7" t="s">
        <v>2832</v>
      </c>
      <c r="D236" s="10" t="s">
        <v>149</v>
      </c>
      <c r="E236" s="10" t="s">
        <v>9</v>
      </c>
      <c r="F236" s="11" t="s">
        <v>150</v>
      </c>
      <c r="G236" s="11" t="s">
        <v>8</v>
      </c>
      <c r="H236" s="11" t="s">
        <v>12</v>
      </c>
      <c r="I236" s="7" t="str">
        <f t="shared" si="3"/>
        <v>5-03-06</v>
      </c>
      <c r="J236" s="7"/>
      <c r="K236" s="7"/>
      <c r="L236" s="7"/>
      <c r="M236" s="7" t="s">
        <v>3034</v>
      </c>
      <c r="N236" s="12" t="s">
        <v>845</v>
      </c>
      <c r="O236" s="14" t="s">
        <v>2727</v>
      </c>
      <c r="P236" s="14">
        <v>26825229</v>
      </c>
      <c r="Q236" s="14">
        <v>0</v>
      </c>
      <c r="R236" s="13"/>
      <c r="S236" s="7"/>
    </row>
    <row r="237" spans="1:19" x14ac:dyDescent="0.25">
      <c r="A237" s="9" t="s">
        <v>2023</v>
      </c>
      <c r="B237" s="8" t="s">
        <v>1505</v>
      </c>
      <c r="C237" s="7" t="s">
        <v>2024</v>
      </c>
      <c r="D237" s="10" t="s">
        <v>149</v>
      </c>
      <c r="E237" s="10" t="s">
        <v>9</v>
      </c>
      <c r="F237" s="11" t="s">
        <v>150</v>
      </c>
      <c r="G237" s="11" t="s">
        <v>8</v>
      </c>
      <c r="H237" s="11" t="s">
        <v>12</v>
      </c>
      <c r="I237" s="7" t="str">
        <f t="shared" si="3"/>
        <v>5-03-06</v>
      </c>
      <c r="J237" s="7"/>
      <c r="K237" s="7"/>
      <c r="L237" s="7"/>
      <c r="M237" s="7" t="s">
        <v>3033</v>
      </c>
      <c r="N237" s="12" t="s">
        <v>845</v>
      </c>
      <c r="O237" s="14" t="s">
        <v>2647</v>
      </c>
      <c r="P237" s="14">
        <v>26828143</v>
      </c>
      <c r="Q237" s="14">
        <v>26828143</v>
      </c>
      <c r="R237" s="13"/>
      <c r="S237" s="7"/>
    </row>
    <row r="238" spans="1:19" x14ac:dyDescent="0.25">
      <c r="A238" s="9" t="s">
        <v>2075</v>
      </c>
      <c r="B238" s="8" t="s">
        <v>534</v>
      </c>
      <c r="C238" s="7" t="s">
        <v>2076</v>
      </c>
      <c r="D238" s="10" t="s">
        <v>827</v>
      </c>
      <c r="E238" s="10" t="s">
        <v>8</v>
      </c>
      <c r="F238" s="11" t="s">
        <v>103</v>
      </c>
      <c r="G238" s="11" t="s">
        <v>6</v>
      </c>
      <c r="H238" s="11" t="s">
        <v>9</v>
      </c>
      <c r="I238" s="7" t="str">
        <f t="shared" si="3"/>
        <v>6-01-04</v>
      </c>
      <c r="J238" s="7"/>
      <c r="K238" s="7"/>
      <c r="L238" s="7"/>
      <c r="M238" s="7" t="s">
        <v>3052</v>
      </c>
      <c r="N238" s="12" t="s">
        <v>845</v>
      </c>
      <c r="O238" s="14" t="s">
        <v>3053</v>
      </c>
      <c r="P238" s="14">
        <v>26468087</v>
      </c>
      <c r="Q238" s="14">
        <v>26468087</v>
      </c>
      <c r="R238" s="13"/>
      <c r="S238" s="7" t="s">
        <v>3682</v>
      </c>
    </row>
    <row r="239" spans="1:19" x14ac:dyDescent="0.25">
      <c r="A239" s="9" t="s">
        <v>2037</v>
      </c>
      <c r="B239" s="8" t="s">
        <v>507</v>
      </c>
      <c r="C239" s="7" t="s">
        <v>2038</v>
      </c>
      <c r="D239" s="10" t="s">
        <v>2812</v>
      </c>
      <c r="E239" s="10" t="s">
        <v>16</v>
      </c>
      <c r="F239" s="11" t="s">
        <v>103</v>
      </c>
      <c r="G239" s="11" t="s">
        <v>10</v>
      </c>
      <c r="H239" s="11" t="s">
        <v>10</v>
      </c>
      <c r="I239" s="7" t="str">
        <f t="shared" si="3"/>
        <v>6-05-05</v>
      </c>
      <c r="J239" s="7"/>
      <c r="K239" s="7"/>
      <c r="L239" s="7"/>
      <c r="M239" s="7" t="s">
        <v>3038</v>
      </c>
      <c r="N239" s="12" t="s">
        <v>845</v>
      </c>
      <c r="O239" s="14" t="s">
        <v>4301</v>
      </c>
      <c r="P239" s="14">
        <v>27411146</v>
      </c>
      <c r="Q239" s="14">
        <v>0</v>
      </c>
      <c r="R239" s="13"/>
      <c r="S239" s="7"/>
    </row>
    <row r="240" spans="1:19" x14ac:dyDescent="0.25">
      <c r="A240" s="9" t="s">
        <v>2027</v>
      </c>
      <c r="B240" s="8" t="s">
        <v>501</v>
      </c>
      <c r="C240" s="7" t="s">
        <v>2028</v>
      </c>
      <c r="D240" s="10" t="s">
        <v>2812</v>
      </c>
      <c r="E240" s="10" t="s">
        <v>15</v>
      </c>
      <c r="F240" s="11" t="s">
        <v>103</v>
      </c>
      <c r="G240" s="11" t="s">
        <v>10</v>
      </c>
      <c r="H240" s="11" t="s">
        <v>12</v>
      </c>
      <c r="I240" s="7" t="str">
        <f t="shared" si="3"/>
        <v>6-05-06</v>
      </c>
      <c r="J240" s="7"/>
      <c r="K240" s="7"/>
      <c r="L240" s="7"/>
      <c r="M240" s="7" t="s">
        <v>3035</v>
      </c>
      <c r="N240" s="12" t="s">
        <v>845</v>
      </c>
      <c r="O240" s="14" t="s">
        <v>4302</v>
      </c>
      <c r="P240" s="14">
        <v>27750333</v>
      </c>
      <c r="Q240" s="14">
        <v>0</v>
      </c>
      <c r="R240" s="13"/>
      <c r="S240" s="7"/>
    </row>
    <row r="241" spans="1:19" x14ac:dyDescent="0.25">
      <c r="A241" s="9" t="s">
        <v>2143</v>
      </c>
      <c r="B241" s="8" t="s">
        <v>582</v>
      </c>
      <c r="C241" s="7" t="s">
        <v>2144</v>
      </c>
      <c r="D241" s="10" t="s">
        <v>2812</v>
      </c>
      <c r="E241" s="10" t="s">
        <v>15</v>
      </c>
      <c r="F241" s="11" t="s">
        <v>103</v>
      </c>
      <c r="G241" s="11" t="s">
        <v>10</v>
      </c>
      <c r="H241" s="11" t="s">
        <v>8</v>
      </c>
      <c r="I241" s="7" t="str">
        <f t="shared" si="3"/>
        <v>6-05-03</v>
      </c>
      <c r="J241" s="7"/>
      <c r="K241" s="7"/>
      <c r="L241" s="7"/>
      <c r="M241" s="7" t="s">
        <v>833</v>
      </c>
      <c r="N241" s="12" t="s">
        <v>845</v>
      </c>
      <c r="O241" s="14" t="s">
        <v>2684</v>
      </c>
      <c r="P241" s="14">
        <v>27881232</v>
      </c>
      <c r="Q241" s="14">
        <v>27881232</v>
      </c>
      <c r="R241" s="13"/>
      <c r="S241" s="7"/>
    </row>
    <row r="242" spans="1:19" x14ac:dyDescent="0.25">
      <c r="A242" s="9" t="s">
        <v>2044</v>
      </c>
      <c r="B242" s="8" t="s">
        <v>514</v>
      </c>
      <c r="C242" s="7" t="s">
        <v>2045</v>
      </c>
      <c r="D242" s="10" t="s">
        <v>85</v>
      </c>
      <c r="E242" s="10" t="s">
        <v>10</v>
      </c>
      <c r="F242" s="11" t="s">
        <v>86</v>
      </c>
      <c r="G242" s="11" t="s">
        <v>8</v>
      </c>
      <c r="H242" s="11" t="s">
        <v>13</v>
      </c>
      <c r="I242" s="7" t="str">
        <f t="shared" si="3"/>
        <v>7-03-07</v>
      </c>
      <c r="J242" s="7"/>
      <c r="K242" s="7"/>
      <c r="L242" s="7"/>
      <c r="M242" s="7" t="s">
        <v>3039</v>
      </c>
      <c r="N242" s="12" t="s">
        <v>845</v>
      </c>
      <c r="O242" s="14" t="s">
        <v>2656</v>
      </c>
      <c r="P242" s="14">
        <v>27585720</v>
      </c>
      <c r="Q242" s="14">
        <v>27585720</v>
      </c>
      <c r="R242" s="13"/>
      <c r="S242" s="7"/>
    </row>
    <row r="243" spans="1:19" x14ac:dyDescent="0.25">
      <c r="A243" s="9" t="s">
        <v>2001</v>
      </c>
      <c r="B243" s="8" t="s">
        <v>488</v>
      </c>
      <c r="C243" s="7" t="s">
        <v>2002</v>
      </c>
      <c r="D243" s="10" t="s">
        <v>2813</v>
      </c>
      <c r="E243" s="10" t="s">
        <v>10</v>
      </c>
      <c r="F243" s="11" t="s">
        <v>86</v>
      </c>
      <c r="G243" s="11" t="s">
        <v>6</v>
      </c>
      <c r="H243" s="11" t="s">
        <v>7</v>
      </c>
      <c r="I243" s="7" t="str">
        <f t="shared" si="3"/>
        <v>7-01-02</v>
      </c>
      <c r="J243" s="7"/>
      <c r="K243" s="7"/>
      <c r="L243" s="7"/>
      <c r="M243" s="7" t="s">
        <v>3021</v>
      </c>
      <c r="N243" s="12" t="s">
        <v>845</v>
      </c>
      <c r="O243" s="14" t="s">
        <v>2640</v>
      </c>
      <c r="P243" s="14">
        <v>22005133</v>
      </c>
      <c r="Q243" s="14">
        <v>0</v>
      </c>
      <c r="R243" s="13"/>
      <c r="S243" s="7"/>
    </row>
    <row r="244" spans="1:19" x14ac:dyDescent="0.25">
      <c r="A244" s="9" t="s">
        <v>2046</v>
      </c>
      <c r="B244" s="8" t="s">
        <v>515</v>
      </c>
      <c r="C244" s="7" t="s">
        <v>2047</v>
      </c>
      <c r="D244" s="10" t="s">
        <v>85</v>
      </c>
      <c r="E244" s="10" t="s">
        <v>15</v>
      </c>
      <c r="F244" s="11" t="s">
        <v>86</v>
      </c>
      <c r="G244" s="11" t="s">
        <v>9</v>
      </c>
      <c r="H244" s="11" t="s">
        <v>8</v>
      </c>
      <c r="I244" s="7" t="str">
        <f t="shared" si="3"/>
        <v>7-04-03</v>
      </c>
      <c r="J244" s="7"/>
      <c r="K244" s="7"/>
      <c r="L244" s="7"/>
      <c r="M244" s="7" t="s">
        <v>837</v>
      </c>
      <c r="N244" s="12" t="s">
        <v>845</v>
      </c>
      <c r="O244" s="14" t="s">
        <v>3639</v>
      </c>
      <c r="P244" s="14">
        <v>27550213</v>
      </c>
      <c r="Q244" s="14">
        <v>0</v>
      </c>
      <c r="R244" s="13"/>
      <c r="S244" s="7"/>
    </row>
    <row r="245" spans="1:19" x14ac:dyDescent="0.25">
      <c r="A245" s="9" t="s">
        <v>1998</v>
      </c>
      <c r="B245" s="8" t="s">
        <v>484</v>
      </c>
      <c r="C245" s="7" t="s">
        <v>1999</v>
      </c>
      <c r="D245" s="10" t="s">
        <v>797</v>
      </c>
      <c r="E245" s="10" t="s">
        <v>12</v>
      </c>
      <c r="F245" s="11" t="s">
        <v>86</v>
      </c>
      <c r="G245" s="11" t="s">
        <v>7</v>
      </c>
      <c r="H245" s="11" t="s">
        <v>12</v>
      </c>
      <c r="I245" s="7" t="str">
        <f t="shared" si="3"/>
        <v>7-02-06</v>
      </c>
      <c r="J245" s="7"/>
      <c r="K245" s="7"/>
      <c r="L245" s="7"/>
      <c r="M245" s="7" t="s">
        <v>3019</v>
      </c>
      <c r="N245" s="12" t="s">
        <v>845</v>
      </c>
      <c r="O245" s="14" t="s">
        <v>4303</v>
      </c>
      <c r="P245" s="14">
        <v>27670452</v>
      </c>
      <c r="Q245" s="14">
        <v>27670452</v>
      </c>
      <c r="R245" s="13"/>
      <c r="S245" s="7"/>
    </row>
    <row r="246" spans="1:19" x14ac:dyDescent="0.25">
      <c r="A246" s="9" t="s">
        <v>2109</v>
      </c>
      <c r="B246" s="8" t="s">
        <v>559</v>
      </c>
      <c r="C246" s="7" t="s">
        <v>2110</v>
      </c>
      <c r="D246" s="10" t="s">
        <v>2811</v>
      </c>
      <c r="E246" s="10" t="s">
        <v>8</v>
      </c>
      <c r="F246" s="11" t="s">
        <v>57</v>
      </c>
      <c r="G246" s="11" t="s">
        <v>23</v>
      </c>
      <c r="H246" s="11" t="s">
        <v>7</v>
      </c>
      <c r="I246" s="7" t="str">
        <f t="shared" si="3"/>
        <v>2-13-02</v>
      </c>
      <c r="J246" s="7"/>
      <c r="K246" s="7"/>
      <c r="L246" s="7"/>
      <c r="M246" s="7" t="s">
        <v>3065</v>
      </c>
      <c r="N246" s="12" t="s">
        <v>845</v>
      </c>
      <c r="O246" s="14" t="s">
        <v>2675</v>
      </c>
      <c r="P246" s="14">
        <v>87017288</v>
      </c>
      <c r="Q246" s="14">
        <v>0</v>
      </c>
      <c r="R246" s="13"/>
      <c r="S246" s="7"/>
    </row>
    <row r="247" spans="1:19" x14ac:dyDescent="0.25">
      <c r="A247" s="9" t="s">
        <v>2081</v>
      </c>
      <c r="B247" s="8" t="s">
        <v>2082</v>
      </c>
      <c r="C247" s="7" t="s">
        <v>2083</v>
      </c>
      <c r="D247" s="10" t="s">
        <v>2811</v>
      </c>
      <c r="E247" s="10" t="s">
        <v>6</v>
      </c>
      <c r="F247" s="11" t="s">
        <v>57</v>
      </c>
      <c r="G247" s="11" t="s">
        <v>23</v>
      </c>
      <c r="H247" s="11" t="s">
        <v>10</v>
      </c>
      <c r="I247" s="7" t="str">
        <f t="shared" si="3"/>
        <v>2-13-05</v>
      </c>
      <c r="J247" s="7"/>
      <c r="K247" s="7"/>
      <c r="L247" s="7"/>
      <c r="M247" s="7" t="s">
        <v>426</v>
      </c>
      <c r="N247" s="12" t="s">
        <v>845</v>
      </c>
      <c r="O247" s="14" t="s">
        <v>3056</v>
      </c>
      <c r="P247" s="14">
        <v>24702950</v>
      </c>
      <c r="Q247" s="14">
        <v>24700155</v>
      </c>
      <c r="R247" s="13"/>
      <c r="S247" s="7"/>
    </row>
    <row r="248" spans="1:19" x14ac:dyDescent="0.25">
      <c r="A248" s="9" t="s">
        <v>2094</v>
      </c>
      <c r="B248" s="8" t="s">
        <v>346</v>
      </c>
      <c r="C248" s="7" t="s">
        <v>2095</v>
      </c>
      <c r="D248" s="10" t="s">
        <v>797</v>
      </c>
      <c r="E248" s="10" t="s">
        <v>10</v>
      </c>
      <c r="F248" s="11" t="s">
        <v>86</v>
      </c>
      <c r="G248" s="11" t="s">
        <v>7</v>
      </c>
      <c r="H248" s="11" t="s">
        <v>9</v>
      </c>
      <c r="I248" s="7" t="str">
        <f t="shared" si="3"/>
        <v>7-02-04</v>
      </c>
      <c r="J248" s="7"/>
      <c r="K248" s="7"/>
      <c r="L248" s="7"/>
      <c r="M248" s="7" t="s">
        <v>3060</v>
      </c>
      <c r="N248" s="12" t="s">
        <v>845</v>
      </c>
      <c r="O248" s="14" t="s">
        <v>839</v>
      </c>
      <c r="P248" s="14">
        <v>27634228</v>
      </c>
      <c r="Q248" s="14">
        <v>0</v>
      </c>
      <c r="R248" s="13"/>
      <c r="S248" s="7"/>
    </row>
    <row r="249" spans="1:19" x14ac:dyDescent="0.25">
      <c r="A249" s="9" t="s">
        <v>2096</v>
      </c>
      <c r="B249" s="8" t="s">
        <v>347</v>
      </c>
      <c r="C249" s="7" t="s">
        <v>2097</v>
      </c>
      <c r="D249" s="10" t="s">
        <v>104</v>
      </c>
      <c r="E249" s="10" t="s">
        <v>8</v>
      </c>
      <c r="F249" s="11" t="s">
        <v>103</v>
      </c>
      <c r="G249" s="11" t="s">
        <v>6</v>
      </c>
      <c r="H249" s="11" t="s">
        <v>12</v>
      </c>
      <c r="I249" s="7" t="str">
        <f t="shared" si="3"/>
        <v>6-01-06</v>
      </c>
      <c r="J249" s="7"/>
      <c r="K249" s="7"/>
      <c r="L249" s="7"/>
      <c r="M249" s="7" t="s">
        <v>830</v>
      </c>
      <c r="N249" s="12" t="s">
        <v>845</v>
      </c>
      <c r="O249" s="14" t="s">
        <v>2980</v>
      </c>
      <c r="P249" s="14">
        <v>26610086</v>
      </c>
      <c r="Q249" s="14">
        <v>26613357</v>
      </c>
      <c r="R249" s="13"/>
      <c r="S249" s="7"/>
    </row>
    <row r="250" spans="1:19" x14ac:dyDescent="0.25">
      <c r="A250" s="9" t="s">
        <v>2107</v>
      </c>
      <c r="B250" s="8" t="s">
        <v>542</v>
      </c>
      <c r="C250" s="7" t="s">
        <v>2108</v>
      </c>
      <c r="D250" s="10" t="s">
        <v>104</v>
      </c>
      <c r="E250" s="10" t="s">
        <v>9</v>
      </c>
      <c r="F250" s="11" t="s">
        <v>103</v>
      </c>
      <c r="G250" s="11" t="s">
        <v>9</v>
      </c>
      <c r="H250" s="11" t="s">
        <v>7</v>
      </c>
      <c r="I250" s="7" t="str">
        <f t="shared" si="3"/>
        <v>6-04-02</v>
      </c>
      <c r="J250" s="7"/>
      <c r="K250" s="7"/>
      <c r="L250" s="7"/>
      <c r="M250" s="7" t="s">
        <v>3064</v>
      </c>
      <c r="N250" s="12" t="s">
        <v>845</v>
      </c>
      <c r="O250" s="14" t="s">
        <v>4304</v>
      </c>
      <c r="P250" s="14">
        <v>26478375</v>
      </c>
      <c r="Q250" s="14">
        <v>26478375</v>
      </c>
      <c r="R250" s="13"/>
      <c r="S250" s="7"/>
    </row>
    <row r="251" spans="1:19" x14ac:dyDescent="0.25">
      <c r="A251" s="9" t="s">
        <v>2154</v>
      </c>
      <c r="B251" s="8" t="s">
        <v>589</v>
      </c>
      <c r="C251" s="7" t="s">
        <v>2155</v>
      </c>
      <c r="D251" s="10" t="s">
        <v>2805</v>
      </c>
      <c r="E251" s="10" t="s">
        <v>12</v>
      </c>
      <c r="F251" s="11" t="s">
        <v>55</v>
      </c>
      <c r="G251" s="11" t="s">
        <v>21</v>
      </c>
      <c r="H251" s="11" t="s">
        <v>10</v>
      </c>
      <c r="I251" s="7" t="str">
        <f t="shared" si="3"/>
        <v>1-11-05</v>
      </c>
      <c r="J251" s="7"/>
      <c r="K251" s="7"/>
      <c r="L251" s="7"/>
      <c r="M251" s="7" t="s">
        <v>263</v>
      </c>
      <c r="N251" s="12" t="s">
        <v>845</v>
      </c>
      <c r="O251" s="14" t="s">
        <v>2687</v>
      </c>
      <c r="P251" s="14">
        <v>22943651</v>
      </c>
      <c r="Q251" s="14">
        <v>22943651</v>
      </c>
      <c r="R251" s="13"/>
      <c r="S251" s="7"/>
    </row>
    <row r="252" spans="1:19" x14ac:dyDescent="0.25">
      <c r="A252" s="9" t="s">
        <v>2162</v>
      </c>
      <c r="B252" s="8" t="s">
        <v>596</v>
      </c>
      <c r="C252" s="7" t="s">
        <v>2163</v>
      </c>
      <c r="D252" s="10" t="s">
        <v>249</v>
      </c>
      <c r="E252" s="10" t="s">
        <v>8</v>
      </c>
      <c r="F252" s="11" t="s">
        <v>55</v>
      </c>
      <c r="G252" s="11" t="s">
        <v>12</v>
      </c>
      <c r="H252" s="11" t="s">
        <v>10</v>
      </c>
      <c r="I252" s="7" t="str">
        <f t="shared" si="3"/>
        <v>1-06-05</v>
      </c>
      <c r="J252" s="7"/>
      <c r="K252" s="7"/>
      <c r="L252" s="7"/>
      <c r="M252" s="7" t="s">
        <v>3043</v>
      </c>
      <c r="N252" s="12" t="s">
        <v>845</v>
      </c>
      <c r="O252" s="14" t="s">
        <v>4305</v>
      </c>
      <c r="P252" s="14">
        <v>89421470</v>
      </c>
      <c r="Q252" s="14">
        <v>0</v>
      </c>
      <c r="R252" s="13"/>
      <c r="S252" s="7"/>
    </row>
    <row r="253" spans="1:19" x14ac:dyDescent="0.25">
      <c r="A253" s="9" t="s">
        <v>2148</v>
      </c>
      <c r="B253" s="8" t="s">
        <v>585</v>
      </c>
      <c r="C253" s="7" t="s">
        <v>2149</v>
      </c>
      <c r="D253" s="10" t="s">
        <v>142</v>
      </c>
      <c r="E253" s="10" t="s">
        <v>10</v>
      </c>
      <c r="F253" s="11" t="s">
        <v>57</v>
      </c>
      <c r="G253" s="11" t="s">
        <v>17</v>
      </c>
      <c r="H253" s="11" t="s">
        <v>12</v>
      </c>
      <c r="I253" s="7" t="str">
        <f t="shared" si="3"/>
        <v>2-10-06</v>
      </c>
      <c r="J253" s="7"/>
      <c r="K253" s="7"/>
      <c r="L253" s="7"/>
      <c r="M253" s="7" t="s">
        <v>3079</v>
      </c>
      <c r="N253" s="12" t="s">
        <v>845</v>
      </c>
      <c r="O253" s="14" t="s">
        <v>3640</v>
      </c>
      <c r="P253" s="14">
        <v>22065088</v>
      </c>
      <c r="Q253" s="14">
        <v>22065088</v>
      </c>
      <c r="R253" s="13"/>
      <c r="S253" s="7"/>
    </row>
    <row r="254" spans="1:19" x14ac:dyDescent="0.25">
      <c r="A254" s="9" t="s">
        <v>2139</v>
      </c>
      <c r="B254" s="8" t="s">
        <v>578</v>
      </c>
      <c r="C254" s="7" t="s">
        <v>2140</v>
      </c>
      <c r="D254" s="10" t="s">
        <v>2813</v>
      </c>
      <c r="E254" s="10" t="s">
        <v>9</v>
      </c>
      <c r="F254" s="11" t="s">
        <v>86</v>
      </c>
      <c r="G254" s="11" t="s">
        <v>9</v>
      </c>
      <c r="H254" s="11" t="s">
        <v>6</v>
      </c>
      <c r="I254" s="7" t="str">
        <f t="shared" si="3"/>
        <v>7-04-01</v>
      </c>
      <c r="J254" s="7"/>
      <c r="K254" s="7"/>
      <c r="L254" s="7"/>
      <c r="M254" s="7" t="s">
        <v>271</v>
      </c>
      <c r="N254" s="12" t="s">
        <v>845</v>
      </c>
      <c r="O254" s="14" t="s">
        <v>3077</v>
      </c>
      <c r="P254" s="14">
        <v>50046938</v>
      </c>
      <c r="Q254" s="14">
        <v>0</v>
      </c>
      <c r="R254" s="13"/>
      <c r="S254" s="7"/>
    </row>
    <row r="255" spans="1:19" x14ac:dyDescent="0.25">
      <c r="A255" s="9" t="s">
        <v>2160</v>
      </c>
      <c r="B255" s="8" t="s">
        <v>595</v>
      </c>
      <c r="C255" s="7" t="s">
        <v>2161</v>
      </c>
      <c r="D255" s="10" t="s">
        <v>85</v>
      </c>
      <c r="E255" s="10" t="s">
        <v>9</v>
      </c>
      <c r="F255" s="11" t="s">
        <v>86</v>
      </c>
      <c r="G255" s="11" t="s">
        <v>8</v>
      </c>
      <c r="H255" s="11" t="s">
        <v>7</v>
      </c>
      <c r="I255" s="7" t="str">
        <f t="shared" si="3"/>
        <v>7-03-02</v>
      </c>
      <c r="J255" s="7"/>
      <c r="K255" s="7"/>
      <c r="L255" s="7"/>
      <c r="M255" s="7" t="s">
        <v>3081</v>
      </c>
      <c r="N255" s="12" t="s">
        <v>845</v>
      </c>
      <c r="O255" s="14" t="s">
        <v>3641</v>
      </c>
      <c r="P255" s="14">
        <v>27699901</v>
      </c>
      <c r="Q255" s="14">
        <v>27699901</v>
      </c>
      <c r="R255" s="13"/>
      <c r="S255" s="7"/>
    </row>
    <row r="256" spans="1:19" x14ac:dyDescent="0.25">
      <c r="A256" s="9" t="s">
        <v>2196</v>
      </c>
      <c r="B256" s="8" t="s">
        <v>616</v>
      </c>
      <c r="C256" s="7" t="s">
        <v>2197</v>
      </c>
      <c r="D256" s="10" t="s">
        <v>136</v>
      </c>
      <c r="E256" s="10" t="s">
        <v>10</v>
      </c>
      <c r="F256" s="11" t="s">
        <v>137</v>
      </c>
      <c r="G256" s="11" t="s">
        <v>17</v>
      </c>
      <c r="H256" s="11" t="s">
        <v>6</v>
      </c>
      <c r="I256" s="7" t="str">
        <f t="shared" si="3"/>
        <v>4-10-01</v>
      </c>
      <c r="J256" s="7"/>
      <c r="K256" s="7"/>
      <c r="L256" s="7"/>
      <c r="M256" s="7" t="s">
        <v>90</v>
      </c>
      <c r="N256" s="12" t="s">
        <v>845</v>
      </c>
      <c r="O256" s="14" t="s">
        <v>2700</v>
      </c>
      <c r="P256" s="14">
        <v>44056293</v>
      </c>
      <c r="Q256" s="14">
        <v>0</v>
      </c>
      <c r="R256" s="13"/>
      <c r="S256" s="7"/>
    </row>
    <row r="257" spans="1:19" x14ac:dyDescent="0.25">
      <c r="A257" s="9" t="s">
        <v>2128</v>
      </c>
      <c r="B257" s="8" t="s">
        <v>572</v>
      </c>
      <c r="C257" s="7" t="s">
        <v>2129</v>
      </c>
      <c r="D257" s="10" t="s">
        <v>102</v>
      </c>
      <c r="E257" s="10" t="s">
        <v>8</v>
      </c>
      <c r="F257" s="11" t="s">
        <v>103</v>
      </c>
      <c r="G257" s="11" t="s">
        <v>13</v>
      </c>
      <c r="H257" s="11" t="s">
        <v>7</v>
      </c>
      <c r="I257" s="7" t="str">
        <f t="shared" si="3"/>
        <v>6-07-02</v>
      </c>
      <c r="J257" s="7"/>
      <c r="K257" s="7"/>
      <c r="L257" s="7"/>
      <c r="M257" s="7" t="s">
        <v>3073</v>
      </c>
      <c r="N257" s="12" t="s">
        <v>845</v>
      </c>
      <c r="O257" s="14" t="s">
        <v>3074</v>
      </c>
      <c r="P257" s="14">
        <v>27351179</v>
      </c>
      <c r="Q257" s="14">
        <v>27351179</v>
      </c>
      <c r="R257" s="13"/>
      <c r="S257" s="7"/>
    </row>
    <row r="258" spans="1:19" x14ac:dyDescent="0.25">
      <c r="A258" s="9" t="s">
        <v>2018</v>
      </c>
      <c r="B258" s="8" t="s">
        <v>495</v>
      </c>
      <c r="C258" s="7" t="s">
        <v>2829</v>
      </c>
      <c r="D258" s="10" t="s">
        <v>439</v>
      </c>
      <c r="E258" s="10" t="s">
        <v>10</v>
      </c>
      <c r="F258" s="11" t="s">
        <v>55</v>
      </c>
      <c r="G258" s="11" t="s">
        <v>440</v>
      </c>
      <c r="H258" s="11" t="s">
        <v>9</v>
      </c>
      <c r="I258" s="7" t="str">
        <f t="shared" si="3"/>
        <v>1-19-04</v>
      </c>
      <c r="J258" s="7"/>
      <c r="K258" s="7"/>
      <c r="L258" s="7"/>
      <c r="M258" s="7" t="s">
        <v>3028</v>
      </c>
      <c r="N258" s="12" t="s">
        <v>845</v>
      </c>
      <c r="O258" s="14" t="s">
        <v>2646</v>
      </c>
      <c r="P258" s="14">
        <v>27425113</v>
      </c>
      <c r="Q258" s="14">
        <v>27425114</v>
      </c>
      <c r="R258" s="13"/>
      <c r="S258" s="7"/>
    </row>
    <row r="259" spans="1:19" x14ac:dyDescent="0.25">
      <c r="A259" s="9" t="s">
        <v>2014</v>
      </c>
      <c r="B259" s="8" t="s">
        <v>332</v>
      </c>
      <c r="C259" s="7" t="s">
        <v>2015</v>
      </c>
      <c r="D259" s="10" t="s">
        <v>439</v>
      </c>
      <c r="E259" s="10" t="s">
        <v>17</v>
      </c>
      <c r="F259" s="11" t="s">
        <v>55</v>
      </c>
      <c r="G259" s="11" t="s">
        <v>440</v>
      </c>
      <c r="H259" s="11" t="s">
        <v>6</v>
      </c>
      <c r="I259" s="7" t="str">
        <f t="shared" si="3"/>
        <v>1-19-01</v>
      </c>
      <c r="J259" s="7"/>
      <c r="K259" s="7"/>
      <c r="L259" s="7"/>
      <c r="M259" s="7" t="s">
        <v>3025</v>
      </c>
      <c r="N259" s="12" t="s">
        <v>845</v>
      </c>
      <c r="O259" s="14" t="s">
        <v>3026</v>
      </c>
      <c r="P259" s="14">
        <v>22009561</v>
      </c>
      <c r="Q259" s="14">
        <v>0</v>
      </c>
      <c r="R259" s="13"/>
      <c r="S259" s="7"/>
    </row>
    <row r="260" spans="1:19" x14ac:dyDescent="0.25">
      <c r="A260" s="9" t="s">
        <v>2068</v>
      </c>
      <c r="B260" s="8" t="s">
        <v>405</v>
      </c>
      <c r="C260" s="7" t="s">
        <v>2833</v>
      </c>
      <c r="D260" s="10" t="s">
        <v>439</v>
      </c>
      <c r="E260" s="10" t="s">
        <v>9</v>
      </c>
      <c r="F260" s="11" t="s">
        <v>55</v>
      </c>
      <c r="G260" s="11" t="s">
        <v>440</v>
      </c>
      <c r="H260" s="11" t="s">
        <v>16</v>
      </c>
      <c r="I260" s="7" t="str">
        <f t="shared" si="3"/>
        <v>1-19-09</v>
      </c>
      <c r="J260" s="7"/>
      <c r="K260" s="7"/>
      <c r="L260" s="7"/>
      <c r="M260" s="7" t="s">
        <v>3049</v>
      </c>
      <c r="N260" s="12" t="s">
        <v>845</v>
      </c>
      <c r="O260" s="14" t="s">
        <v>2664</v>
      </c>
      <c r="P260" s="14">
        <v>27870510</v>
      </c>
      <c r="Q260" s="14">
        <v>27870510</v>
      </c>
      <c r="R260" s="13"/>
      <c r="S260" s="7"/>
    </row>
    <row r="261" spans="1:19" x14ac:dyDescent="0.25">
      <c r="A261" s="9" t="s">
        <v>2146</v>
      </c>
      <c r="B261" s="8" t="s">
        <v>584</v>
      </c>
      <c r="C261" s="7" t="s">
        <v>2147</v>
      </c>
      <c r="D261" s="10" t="s">
        <v>142</v>
      </c>
      <c r="E261" s="10" t="s">
        <v>10</v>
      </c>
      <c r="F261" s="11" t="s">
        <v>57</v>
      </c>
      <c r="G261" s="11" t="s">
        <v>17</v>
      </c>
      <c r="H261" s="11" t="s">
        <v>12</v>
      </c>
      <c r="I261" s="7" t="str">
        <f t="shared" si="3"/>
        <v>2-10-06</v>
      </c>
      <c r="J261" s="7"/>
      <c r="K261" s="7"/>
      <c r="L261" s="7"/>
      <c r="M261" s="7" t="s">
        <v>75</v>
      </c>
      <c r="N261" s="12" t="s">
        <v>845</v>
      </c>
      <c r="O261" s="14" t="s">
        <v>2685</v>
      </c>
      <c r="P261" s="14">
        <v>24041060</v>
      </c>
      <c r="Q261" s="14">
        <v>24041153</v>
      </c>
      <c r="R261" s="13"/>
      <c r="S261" s="7"/>
    </row>
    <row r="262" spans="1:19" x14ac:dyDescent="0.25">
      <c r="A262" s="9" t="s">
        <v>2033</v>
      </c>
      <c r="B262" s="8" t="s">
        <v>504</v>
      </c>
      <c r="C262" s="7" t="s">
        <v>2034</v>
      </c>
      <c r="D262" s="10" t="s">
        <v>142</v>
      </c>
      <c r="E262" s="10" t="s">
        <v>22</v>
      </c>
      <c r="F262" s="11" t="s">
        <v>57</v>
      </c>
      <c r="G262" s="11" t="s">
        <v>17</v>
      </c>
      <c r="H262" s="11" t="s">
        <v>21</v>
      </c>
      <c r="I262" s="7" t="str">
        <f t="shared" si="3"/>
        <v>2-10-11</v>
      </c>
      <c r="J262" s="7"/>
      <c r="K262" s="7"/>
      <c r="L262" s="7"/>
      <c r="M262" s="7" t="s">
        <v>3037</v>
      </c>
      <c r="N262" s="12" t="s">
        <v>845</v>
      </c>
      <c r="O262" s="14" t="s">
        <v>2651</v>
      </c>
      <c r="P262" s="14">
        <v>24673033</v>
      </c>
      <c r="Q262" s="14">
        <v>24673033</v>
      </c>
      <c r="R262" s="13" t="s">
        <v>3265</v>
      </c>
      <c r="S262" s="7"/>
    </row>
    <row r="263" spans="1:19" x14ac:dyDescent="0.25">
      <c r="A263" s="9" t="s">
        <v>2150</v>
      </c>
      <c r="B263" s="8" t="s">
        <v>586</v>
      </c>
      <c r="C263" s="7" t="s">
        <v>2151</v>
      </c>
      <c r="D263" s="10" t="s">
        <v>142</v>
      </c>
      <c r="E263" s="10" t="s">
        <v>21</v>
      </c>
      <c r="F263" s="11" t="s">
        <v>57</v>
      </c>
      <c r="G263" s="11" t="s">
        <v>17</v>
      </c>
      <c r="H263" s="11" t="s">
        <v>22</v>
      </c>
      <c r="I263" s="7" t="str">
        <f t="shared" ref="I263:I326" si="4">CONCATENATE(F263,"-",G263,"-",H263)</f>
        <v>2-10-12</v>
      </c>
      <c r="J263" s="7"/>
      <c r="K263" s="7"/>
      <c r="L263" s="7"/>
      <c r="M263" s="7" t="s">
        <v>558</v>
      </c>
      <c r="N263" s="12" t="s">
        <v>845</v>
      </c>
      <c r="O263" s="14" t="s">
        <v>2724</v>
      </c>
      <c r="P263" s="14">
        <v>24780042</v>
      </c>
      <c r="Q263" s="14">
        <v>24780042</v>
      </c>
      <c r="R263" s="13"/>
      <c r="S263" s="7"/>
    </row>
    <row r="264" spans="1:19" x14ac:dyDescent="0.25">
      <c r="A264" s="9" t="s">
        <v>2000</v>
      </c>
      <c r="B264" s="8" t="s">
        <v>486</v>
      </c>
      <c r="C264" s="7" t="s">
        <v>2827</v>
      </c>
      <c r="D264" s="10" t="s">
        <v>85</v>
      </c>
      <c r="E264" s="10" t="s">
        <v>7</v>
      </c>
      <c r="F264" s="11" t="s">
        <v>86</v>
      </c>
      <c r="G264" s="11" t="s">
        <v>6</v>
      </c>
      <c r="H264" s="11" t="s">
        <v>7</v>
      </c>
      <c r="I264" s="7" t="str">
        <f t="shared" si="4"/>
        <v>7-01-02</v>
      </c>
      <c r="J264" s="7"/>
      <c r="K264" s="7"/>
      <c r="L264" s="7"/>
      <c r="M264" s="7" t="s">
        <v>3020</v>
      </c>
      <c r="N264" s="12" t="s">
        <v>845</v>
      </c>
      <c r="O264" s="14" t="s">
        <v>2639</v>
      </c>
      <c r="P264" s="14">
        <v>27566337</v>
      </c>
      <c r="Q264" s="14">
        <v>27566337</v>
      </c>
      <c r="R264" s="13"/>
      <c r="S264" s="7"/>
    </row>
    <row r="265" spans="1:19" x14ac:dyDescent="0.25">
      <c r="A265" s="9" t="s">
        <v>2132</v>
      </c>
      <c r="B265" s="8" t="s">
        <v>574</v>
      </c>
      <c r="C265" s="7" t="s">
        <v>2133</v>
      </c>
      <c r="D265" s="10" t="s">
        <v>2811</v>
      </c>
      <c r="E265" s="10" t="s">
        <v>9</v>
      </c>
      <c r="F265" s="11" t="s">
        <v>57</v>
      </c>
      <c r="G265" s="11" t="s">
        <v>23</v>
      </c>
      <c r="H265" s="11" t="s">
        <v>15</v>
      </c>
      <c r="I265" s="7" t="str">
        <f t="shared" si="4"/>
        <v>2-13-08</v>
      </c>
      <c r="J265" s="7"/>
      <c r="K265" s="7"/>
      <c r="L265" s="7"/>
      <c r="M265" s="7" t="s">
        <v>828</v>
      </c>
      <c r="N265" s="12" t="s">
        <v>845</v>
      </c>
      <c r="O265" s="14" t="s">
        <v>2990</v>
      </c>
      <c r="P265" s="14">
        <v>24700970</v>
      </c>
      <c r="Q265" s="14">
        <v>24700970</v>
      </c>
      <c r="R265" s="13"/>
      <c r="S265" s="7"/>
    </row>
    <row r="266" spans="1:19" x14ac:dyDescent="0.25">
      <c r="A266" s="9" t="s">
        <v>2054</v>
      </c>
      <c r="B266" s="8" t="s">
        <v>521</v>
      </c>
      <c r="C266" s="7" t="s">
        <v>2055</v>
      </c>
      <c r="D266" s="10" t="s">
        <v>200</v>
      </c>
      <c r="E266" s="10" t="s">
        <v>13</v>
      </c>
      <c r="F266" s="11" t="s">
        <v>55</v>
      </c>
      <c r="G266" s="11" t="s">
        <v>345</v>
      </c>
      <c r="H266" s="11" t="s">
        <v>10</v>
      </c>
      <c r="I266" s="7" t="str">
        <f t="shared" si="4"/>
        <v>1-16-05</v>
      </c>
      <c r="J266" s="7"/>
      <c r="K266" s="7"/>
      <c r="L266" s="7"/>
      <c r="M266" s="7" t="s">
        <v>3043</v>
      </c>
      <c r="N266" s="12" t="s">
        <v>845</v>
      </c>
      <c r="O266" s="14" t="s">
        <v>4306</v>
      </c>
      <c r="P266" s="14">
        <v>26451071</v>
      </c>
      <c r="Q266" s="14">
        <v>26451071</v>
      </c>
      <c r="R266" s="13"/>
      <c r="S266" s="7"/>
    </row>
    <row r="267" spans="1:19" x14ac:dyDescent="0.25">
      <c r="A267" s="9" t="s">
        <v>2126</v>
      </c>
      <c r="B267" s="8" t="s">
        <v>570</v>
      </c>
      <c r="C267" s="7" t="s">
        <v>2127</v>
      </c>
      <c r="D267" s="10" t="s">
        <v>439</v>
      </c>
      <c r="E267" s="10" t="s">
        <v>10</v>
      </c>
      <c r="F267" s="11" t="s">
        <v>55</v>
      </c>
      <c r="G267" s="11" t="s">
        <v>440</v>
      </c>
      <c r="H267" s="11" t="s">
        <v>9</v>
      </c>
      <c r="I267" s="7" t="str">
        <f t="shared" si="4"/>
        <v>1-19-04</v>
      </c>
      <c r="J267" s="7"/>
      <c r="K267" s="7"/>
      <c r="L267" s="7"/>
      <c r="M267" s="7" t="s">
        <v>3071</v>
      </c>
      <c r="N267" s="12" t="s">
        <v>845</v>
      </c>
      <c r="O267" s="14" t="s">
        <v>3072</v>
      </c>
      <c r="P267" s="14">
        <v>27721635</v>
      </c>
      <c r="Q267" s="14">
        <v>27721635</v>
      </c>
      <c r="R267" s="13"/>
      <c r="S267" s="7"/>
    </row>
    <row r="268" spans="1:19" x14ac:dyDescent="0.25">
      <c r="A268" s="9" t="s">
        <v>2130</v>
      </c>
      <c r="B268" s="8" t="s">
        <v>573</v>
      </c>
      <c r="C268" s="7" t="s">
        <v>2131</v>
      </c>
      <c r="D268" s="10" t="s">
        <v>102</v>
      </c>
      <c r="E268" s="10" t="s">
        <v>15</v>
      </c>
      <c r="F268" s="11" t="s">
        <v>103</v>
      </c>
      <c r="G268" s="11" t="s">
        <v>15</v>
      </c>
      <c r="H268" s="11" t="s">
        <v>9</v>
      </c>
      <c r="I268" s="7" t="str">
        <f t="shared" si="4"/>
        <v>6-08-04</v>
      </c>
      <c r="J268" s="7"/>
      <c r="K268" s="7"/>
      <c r="L268" s="7"/>
      <c r="M268" s="7" t="s">
        <v>301</v>
      </c>
      <c r="N268" s="12" t="s">
        <v>845</v>
      </c>
      <c r="O268" s="14" t="s">
        <v>2631</v>
      </c>
      <c r="P268" s="14">
        <v>27847047</v>
      </c>
      <c r="Q268" s="14">
        <v>27847047</v>
      </c>
      <c r="R268" s="13"/>
      <c r="S268" s="7"/>
    </row>
    <row r="269" spans="1:19" x14ac:dyDescent="0.25">
      <c r="A269" s="9" t="s">
        <v>2843</v>
      </c>
      <c r="B269" s="8" t="s">
        <v>2842</v>
      </c>
      <c r="C269" s="7" t="s">
        <v>2844</v>
      </c>
      <c r="D269" s="10" t="s">
        <v>136</v>
      </c>
      <c r="E269" s="10" t="s">
        <v>10</v>
      </c>
      <c r="F269" s="11" t="s">
        <v>137</v>
      </c>
      <c r="G269" s="11" t="s">
        <v>17</v>
      </c>
      <c r="H269" s="11" t="s">
        <v>6</v>
      </c>
      <c r="I269" s="7" t="str">
        <f t="shared" si="4"/>
        <v>4-10-01</v>
      </c>
      <c r="J269" s="7"/>
      <c r="K269" s="7"/>
      <c r="L269" s="7"/>
      <c r="M269" s="7" t="s">
        <v>3094</v>
      </c>
      <c r="N269" s="12" t="s">
        <v>845</v>
      </c>
      <c r="O269" s="14" t="s">
        <v>3642</v>
      </c>
      <c r="P269" s="14">
        <v>70147671</v>
      </c>
      <c r="Q269" s="14">
        <v>0</v>
      </c>
      <c r="R269" s="13"/>
      <c r="S269" s="7"/>
    </row>
    <row r="270" spans="1:19" x14ac:dyDescent="0.25">
      <c r="A270" s="9" t="s">
        <v>2066</v>
      </c>
      <c r="B270" s="8" t="s">
        <v>350</v>
      </c>
      <c r="C270" s="7" t="s">
        <v>2067</v>
      </c>
      <c r="D270" s="10" t="s">
        <v>439</v>
      </c>
      <c r="E270" s="10" t="s">
        <v>12</v>
      </c>
      <c r="F270" s="11" t="s">
        <v>55</v>
      </c>
      <c r="G270" s="11" t="s">
        <v>440</v>
      </c>
      <c r="H270" s="11" t="s">
        <v>15</v>
      </c>
      <c r="I270" s="7" t="str">
        <f t="shared" si="4"/>
        <v>1-19-08</v>
      </c>
      <c r="J270" s="7"/>
      <c r="K270" s="7"/>
      <c r="L270" s="7"/>
      <c r="M270" s="7" t="s">
        <v>244</v>
      </c>
      <c r="N270" s="12" t="s">
        <v>845</v>
      </c>
      <c r="O270" s="14" t="s">
        <v>2663</v>
      </c>
      <c r="P270" s="14">
        <v>22005300</v>
      </c>
      <c r="Q270" s="14">
        <v>0</v>
      </c>
      <c r="R270" s="13"/>
      <c r="S270" s="7"/>
    </row>
    <row r="271" spans="1:19" x14ac:dyDescent="0.25">
      <c r="A271" s="9" t="s">
        <v>2062</v>
      </c>
      <c r="B271" s="8" t="s">
        <v>528</v>
      </c>
      <c r="C271" s="7" t="s">
        <v>2063</v>
      </c>
      <c r="D271" s="10" t="s">
        <v>2812</v>
      </c>
      <c r="E271" s="10" t="s">
        <v>10</v>
      </c>
      <c r="F271" s="11" t="s">
        <v>103</v>
      </c>
      <c r="G271" s="11" t="s">
        <v>8</v>
      </c>
      <c r="H271" s="11" t="s">
        <v>10</v>
      </c>
      <c r="I271" s="7" t="str">
        <f t="shared" si="4"/>
        <v>6-03-05</v>
      </c>
      <c r="J271" s="7"/>
      <c r="K271" s="7"/>
      <c r="L271" s="7"/>
      <c r="M271" s="7" t="s">
        <v>3047</v>
      </c>
      <c r="N271" s="12" t="s">
        <v>845</v>
      </c>
      <c r="O271" s="14" t="s">
        <v>2661</v>
      </c>
      <c r="P271" s="14">
        <v>22005632</v>
      </c>
      <c r="Q271" s="14">
        <v>0</v>
      </c>
      <c r="R271" s="13"/>
      <c r="S271" s="7"/>
    </row>
    <row r="272" spans="1:19" x14ac:dyDescent="0.25">
      <c r="A272" s="9" t="s">
        <v>2050</v>
      </c>
      <c r="B272" s="8" t="s">
        <v>518</v>
      </c>
      <c r="C272" s="7" t="s">
        <v>2051</v>
      </c>
      <c r="D272" s="10" t="s">
        <v>142</v>
      </c>
      <c r="E272" s="10" t="s">
        <v>13</v>
      </c>
      <c r="F272" s="11" t="s">
        <v>57</v>
      </c>
      <c r="G272" s="11" t="s">
        <v>17</v>
      </c>
      <c r="H272" s="11" t="s">
        <v>21</v>
      </c>
      <c r="I272" s="7" t="str">
        <f t="shared" si="4"/>
        <v>2-10-11</v>
      </c>
      <c r="J272" s="7"/>
      <c r="K272" s="7"/>
      <c r="L272" s="7"/>
      <c r="M272" s="7" t="s">
        <v>3041</v>
      </c>
      <c r="N272" s="12" t="s">
        <v>845</v>
      </c>
      <c r="O272" s="14" t="s">
        <v>3042</v>
      </c>
      <c r="P272" s="14">
        <v>24695006</v>
      </c>
      <c r="Q272" s="14">
        <v>24695006</v>
      </c>
      <c r="R272" s="13" t="s">
        <v>3266</v>
      </c>
      <c r="S272" s="7"/>
    </row>
    <row r="273" spans="1:19" x14ac:dyDescent="0.25">
      <c r="A273" s="9" t="s">
        <v>2182</v>
      </c>
      <c r="B273" s="8" t="s">
        <v>606</v>
      </c>
      <c r="C273" s="7" t="s">
        <v>2183</v>
      </c>
      <c r="D273" s="10" t="s">
        <v>142</v>
      </c>
      <c r="E273" s="10" t="s">
        <v>12</v>
      </c>
      <c r="F273" s="11" t="s">
        <v>57</v>
      </c>
      <c r="G273" s="11" t="s">
        <v>17</v>
      </c>
      <c r="H273" s="11" t="s">
        <v>13</v>
      </c>
      <c r="I273" s="7" t="str">
        <f t="shared" si="4"/>
        <v>2-10-07</v>
      </c>
      <c r="J273" s="7"/>
      <c r="K273" s="7"/>
      <c r="L273" s="7"/>
      <c r="M273" s="7" t="s">
        <v>75</v>
      </c>
      <c r="N273" s="12" t="s">
        <v>845</v>
      </c>
      <c r="O273" s="14" t="s">
        <v>2696</v>
      </c>
      <c r="P273" s="14">
        <v>24691644</v>
      </c>
      <c r="Q273" s="14">
        <v>24691442</v>
      </c>
      <c r="R273" s="13"/>
      <c r="S273" s="7"/>
    </row>
    <row r="274" spans="1:19" x14ac:dyDescent="0.25">
      <c r="A274" s="9" t="s">
        <v>2170</v>
      </c>
      <c r="B274" s="8" t="s">
        <v>600</v>
      </c>
      <c r="C274" s="7" t="s">
        <v>2171</v>
      </c>
      <c r="D274" s="10" t="s">
        <v>338</v>
      </c>
      <c r="E274" s="10" t="s">
        <v>7</v>
      </c>
      <c r="F274" s="11" t="s">
        <v>150</v>
      </c>
      <c r="G274" s="11" t="s">
        <v>6</v>
      </c>
      <c r="H274" s="11" t="s">
        <v>9</v>
      </c>
      <c r="I274" s="7" t="str">
        <f t="shared" si="4"/>
        <v>5-01-04</v>
      </c>
      <c r="J274" s="7"/>
      <c r="K274" s="7"/>
      <c r="L274" s="7"/>
      <c r="M274" s="7" t="s">
        <v>3085</v>
      </c>
      <c r="N274" s="12" t="s">
        <v>845</v>
      </c>
      <c r="O274" s="14" t="s">
        <v>2691</v>
      </c>
      <c r="P274" s="14">
        <v>26670148</v>
      </c>
      <c r="Q274" s="14">
        <v>26670148</v>
      </c>
      <c r="R274" s="13"/>
      <c r="S274" s="7"/>
    </row>
    <row r="275" spans="1:19" x14ac:dyDescent="0.25">
      <c r="A275" s="9" t="s">
        <v>1996</v>
      </c>
      <c r="B275" s="8" t="s">
        <v>321</v>
      </c>
      <c r="C275" s="7" t="s">
        <v>1997</v>
      </c>
      <c r="D275" s="10" t="s">
        <v>797</v>
      </c>
      <c r="E275" s="10" t="s">
        <v>12</v>
      </c>
      <c r="F275" s="11" t="s">
        <v>86</v>
      </c>
      <c r="G275" s="11" t="s">
        <v>7</v>
      </c>
      <c r="H275" s="11" t="s">
        <v>12</v>
      </c>
      <c r="I275" s="7" t="str">
        <f t="shared" si="4"/>
        <v>7-02-06</v>
      </c>
      <c r="J275" s="7"/>
      <c r="K275" s="7"/>
      <c r="L275" s="7"/>
      <c r="M275" s="7" t="s">
        <v>3018</v>
      </c>
      <c r="N275" s="12" t="s">
        <v>845</v>
      </c>
      <c r="O275" s="14" t="s">
        <v>4307</v>
      </c>
      <c r="P275" s="14">
        <v>83298647</v>
      </c>
      <c r="Q275" s="14">
        <v>27677382</v>
      </c>
      <c r="R275" s="13"/>
      <c r="S275" s="7"/>
    </row>
    <row r="276" spans="1:19" x14ac:dyDescent="0.25">
      <c r="A276" s="9" t="s">
        <v>2178</v>
      </c>
      <c r="B276" s="8" t="s">
        <v>604</v>
      </c>
      <c r="C276" s="7" t="s">
        <v>2179</v>
      </c>
      <c r="D276" s="10" t="s">
        <v>85</v>
      </c>
      <c r="E276" s="10" t="s">
        <v>16</v>
      </c>
      <c r="F276" s="11" t="s">
        <v>86</v>
      </c>
      <c r="G276" s="11" t="s">
        <v>10</v>
      </c>
      <c r="H276" s="11" t="s">
        <v>8</v>
      </c>
      <c r="I276" s="7" t="str">
        <f t="shared" si="4"/>
        <v>7-05-03</v>
      </c>
      <c r="J276" s="7"/>
      <c r="K276" s="7"/>
      <c r="L276" s="7"/>
      <c r="M276" s="7" t="s">
        <v>768</v>
      </c>
      <c r="N276" s="12" t="s">
        <v>845</v>
      </c>
      <c r="O276" s="14" t="s">
        <v>2695</v>
      </c>
      <c r="P276" s="14">
        <v>27977297</v>
      </c>
      <c r="Q276" s="14">
        <v>27977297</v>
      </c>
      <c r="R276" s="13"/>
      <c r="S276" s="7"/>
    </row>
    <row r="277" spans="1:19" x14ac:dyDescent="0.25">
      <c r="A277" s="9" t="s">
        <v>2176</v>
      </c>
      <c r="B277" s="8" t="s">
        <v>603</v>
      </c>
      <c r="C277" s="7" t="s">
        <v>2177</v>
      </c>
      <c r="D277" s="10" t="s">
        <v>2813</v>
      </c>
      <c r="E277" s="10" t="s">
        <v>8</v>
      </c>
      <c r="F277" s="11" t="s">
        <v>86</v>
      </c>
      <c r="G277" s="11" t="s">
        <v>9</v>
      </c>
      <c r="H277" s="11" t="s">
        <v>9</v>
      </c>
      <c r="I277" s="7" t="str">
        <f t="shared" si="4"/>
        <v>7-04-04</v>
      </c>
      <c r="J277" s="7"/>
      <c r="K277" s="7"/>
      <c r="L277" s="7"/>
      <c r="M277" s="7" t="s">
        <v>3088</v>
      </c>
      <c r="N277" s="12" t="s">
        <v>845</v>
      </c>
      <c r="O277" s="14" t="s">
        <v>2694</v>
      </c>
      <c r="P277" s="14">
        <v>85487681</v>
      </c>
      <c r="Q277" s="14">
        <v>0</v>
      </c>
      <c r="R277" s="13"/>
      <c r="S277" s="7"/>
    </row>
    <row r="278" spans="1:19" x14ac:dyDescent="0.25">
      <c r="A278" s="9" t="s">
        <v>2164</v>
      </c>
      <c r="B278" s="8" t="s">
        <v>597</v>
      </c>
      <c r="C278" s="7" t="s">
        <v>2165</v>
      </c>
      <c r="D278" s="10" t="s">
        <v>102</v>
      </c>
      <c r="E278" s="10" t="s">
        <v>23</v>
      </c>
      <c r="F278" s="11" t="s">
        <v>103</v>
      </c>
      <c r="G278" s="11" t="s">
        <v>17</v>
      </c>
      <c r="H278" s="11" t="s">
        <v>6</v>
      </c>
      <c r="I278" s="7" t="str">
        <f t="shared" si="4"/>
        <v>6-10-01</v>
      </c>
      <c r="J278" s="7"/>
      <c r="K278" s="7"/>
      <c r="L278" s="7"/>
      <c r="M278" s="7" t="s">
        <v>3082</v>
      </c>
      <c r="N278" s="12" t="s">
        <v>845</v>
      </c>
      <c r="O278" s="14" t="s">
        <v>3083</v>
      </c>
      <c r="P278" s="14">
        <v>0</v>
      </c>
      <c r="Q278" s="14">
        <v>0</v>
      </c>
      <c r="R278" s="13"/>
      <c r="S278" s="7"/>
    </row>
    <row r="279" spans="1:19" x14ac:dyDescent="0.25">
      <c r="A279" s="9" t="s">
        <v>2166</v>
      </c>
      <c r="B279" s="8" t="s">
        <v>598</v>
      </c>
      <c r="C279" s="7" t="s">
        <v>2167</v>
      </c>
      <c r="D279" s="10" t="s">
        <v>102</v>
      </c>
      <c r="E279" s="10" t="s">
        <v>21</v>
      </c>
      <c r="F279" s="11" t="s">
        <v>103</v>
      </c>
      <c r="G279" s="11" t="s">
        <v>17</v>
      </c>
      <c r="H279" s="11" t="s">
        <v>9</v>
      </c>
      <c r="I279" s="7" t="str">
        <f t="shared" si="4"/>
        <v>6-10-04</v>
      </c>
      <c r="J279" s="7"/>
      <c r="K279" s="7"/>
      <c r="L279" s="7"/>
      <c r="M279" s="7" t="s">
        <v>453</v>
      </c>
      <c r="N279" s="12" t="s">
        <v>845</v>
      </c>
      <c r="O279" s="14" t="s">
        <v>3189</v>
      </c>
      <c r="P279" s="14">
        <v>27322143</v>
      </c>
      <c r="Q279" s="14">
        <v>27322143</v>
      </c>
      <c r="R279" s="13"/>
      <c r="S279" s="7"/>
    </row>
    <row r="280" spans="1:19" x14ac:dyDescent="0.25">
      <c r="A280" s="9" t="s">
        <v>2180</v>
      </c>
      <c r="B280" s="8" t="s">
        <v>605</v>
      </c>
      <c r="C280" s="7" t="s">
        <v>2181</v>
      </c>
      <c r="D280" s="10" t="s">
        <v>142</v>
      </c>
      <c r="E280" s="10" t="s">
        <v>10</v>
      </c>
      <c r="F280" s="11" t="s">
        <v>57</v>
      </c>
      <c r="G280" s="11" t="s">
        <v>17</v>
      </c>
      <c r="H280" s="11" t="s">
        <v>12</v>
      </c>
      <c r="I280" s="7" t="str">
        <f t="shared" si="4"/>
        <v>2-10-06</v>
      </c>
      <c r="J280" s="7"/>
      <c r="K280" s="7"/>
      <c r="L280" s="7"/>
      <c r="M280" s="7" t="s">
        <v>3089</v>
      </c>
      <c r="N280" s="12" t="s">
        <v>845</v>
      </c>
      <c r="O280" s="14" t="s">
        <v>4308</v>
      </c>
      <c r="P280" s="14">
        <v>24038273</v>
      </c>
      <c r="Q280" s="14">
        <v>24038273</v>
      </c>
      <c r="R280" s="13"/>
      <c r="S280" s="7"/>
    </row>
    <row r="281" spans="1:19" x14ac:dyDescent="0.25">
      <c r="A281" s="9" t="s">
        <v>2204</v>
      </c>
      <c r="B281" s="8" t="s">
        <v>622</v>
      </c>
      <c r="C281" s="7" t="s">
        <v>2205</v>
      </c>
      <c r="D281" s="10" t="s">
        <v>142</v>
      </c>
      <c r="E281" s="10" t="s">
        <v>23</v>
      </c>
      <c r="F281" s="11" t="s">
        <v>57</v>
      </c>
      <c r="G281" s="11" t="s">
        <v>17</v>
      </c>
      <c r="H281" s="11" t="s">
        <v>23</v>
      </c>
      <c r="I281" s="7" t="str">
        <f t="shared" si="4"/>
        <v>2-10-13</v>
      </c>
      <c r="J281" s="7"/>
      <c r="K281" s="7"/>
      <c r="L281" s="7"/>
      <c r="M281" s="7" t="s">
        <v>3098</v>
      </c>
      <c r="N281" s="12" t="s">
        <v>845</v>
      </c>
      <c r="O281" s="14" t="s">
        <v>2733</v>
      </c>
      <c r="P281" s="14">
        <v>22065018</v>
      </c>
      <c r="Q281" s="14">
        <v>22065018</v>
      </c>
      <c r="R281" s="13"/>
      <c r="S281" s="7"/>
    </row>
    <row r="282" spans="1:19" x14ac:dyDescent="0.25">
      <c r="A282" s="9" t="s">
        <v>2190</v>
      </c>
      <c r="B282" s="8" t="s">
        <v>2191</v>
      </c>
      <c r="C282" s="7" t="s">
        <v>2841</v>
      </c>
      <c r="D282" s="10" t="s">
        <v>439</v>
      </c>
      <c r="E282" s="10" t="s">
        <v>15</v>
      </c>
      <c r="F282" s="11" t="s">
        <v>55</v>
      </c>
      <c r="G282" s="11" t="s">
        <v>440</v>
      </c>
      <c r="H282" s="11" t="s">
        <v>22</v>
      </c>
      <c r="I282" s="7" t="str">
        <f t="shared" si="4"/>
        <v>1-19-12</v>
      </c>
      <c r="J282" s="7"/>
      <c r="K282" s="7"/>
      <c r="L282" s="7"/>
      <c r="M282" s="7" t="s">
        <v>154</v>
      </c>
      <c r="N282" s="12" t="s">
        <v>845</v>
      </c>
      <c r="O282" s="14" t="s">
        <v>3643</v>
      </c>
      <c r="P282" s="14">
        <v>27715964</v>
      </c>
      <c r="Q282" s="14">
        <v>27715964</v>
      </c>
      <c r="R282" s="13"/>
      <c r="S282" s="7"/>
    </row>
    <row r="283" spans="1:19" x14ac:dyDescent="0.25">
      <c r="A283" s="9" t="s">
        <v>2188</v>
      </c>
      <c r="B283" s="8" t="s">
        <v>612</v>
      </c>
      <c r="C283" s="7" t="s">
        <v>2189</v>
      </c>
      <c r="D283" s="10" t="s">
        <v>439</v>
      </c>
      <c r="E283" s="10" t="s">
        <v>16</v>
      </c>
      <c r="F283" s="11" t="s">
        <v>55</v>
      </c>
      <c r="G283" s="11" t="s">
        <v>440</v>
      </c>
      <c r="H283" s="11" t="s">
        <v>10</v>
      </c>
      <c r="I283" s="7" t="str">
        <f t="shared" si="4"/>
        <v>1-19-05</v>
      </c>
      <c r="J283" s="7"/>
      <c r="K283" s="7"/>
      <c r="L283" s="7"/>
      <c r="M283" s="7" t="s">
        <v>258</v>
      </c>
      <c r="N283" s="12" t="s">
        <v>845</v>
      </c>
      <c r="O283" s="14" t="s">
        <v>3160</v>
      </c>
      <c r="P283" s="14">
        <v>44033414</v>
      </c>
      <c r="Q283" s="14">
        <v>0</v>
      </c>
      <c r="R283" s="13"/>
      <c r="S283" s="7" t="s">
        <v>3682</v>
      </c>
    </row>
    <row r="284" spans="1:19" x14ac:dyDescent="0.25">
      <c r="A284" s="9" t="s">
        <v>2192</v>
      </c>
      <c r="B284" s="8" t="s">
        <v>614</v>
      </c>
      <c r="C284" s="7" t="s">
        <v>2193</v>
      </c>
      <c r="D284" s="10" t="s">
        <v>2812</v>
      </c>
      <c r="E284" s="10" t="s">
        <v>22</v>
      </c>
      <c r="F284" s="11" t="s">
        <v>103</v>
      </c>
      <c r="G284" s="11" t="s">
        <v>8</v>
      </c>
      <c r="H284" s="11" t="s">
        <v>8</v>
      </c>
      <c r="I284" s="7" t="str">
        <f t="shared" si="4"/>
        <v>6-03-03</v>
      </c>
      <c r="J284" s="7"/>
      <c r="K284" s="7"/>
      <c r="L284" s="7"/>
      <c r="M284" s="7" t="s">
        <v>3092</v>
      </c>
      <c r="N284" s="12" t="s">
        <v>845</v>
      </c>
      <c r="O284" s="14" t="s">
        <v>2699</v>
      </c>
      <c r="P284" s="14">
        <v>0</v>
      </c>
      <c r="Q284" s="14">
        <v>27300159</v>
      </c>
      <c r="R284" s="13"/>
      <c r="S284" s="7"/>
    </row>
    <row r="285" spans="1:19" x14ac:dyDescent="0.25">
      <c r="A285" s="9" t="s">
        <v>2839</v>
      </c>
      <c r="B285" s="8" t="s">
        <v>2838</v>
      </c>
      <c r="C285" s="7" t="s">
        <v>2840</v>
      </c>
      <c r="D285" s="10" t="s">
        <v>200</v>
      </c>
      <c r="E285" s="10" t="s">
        <v>8</v>
      </c>
      <c r="F285" s="11" t="s">
        <v>55</v>
      </c>
      <c r="G285" s="11" t="s">
        <v>9</v>
      </c>
      <c r="H285" s="11" t="s">
        <v>16</v>
      </c>
      <c r="I285" s="7" t="str">
        <f t="shared" si="4"/>
        <v>1-04-09</v>
      </c>
      <c r="J285" s="7"/>
      <c r="K285" s="7"/>
      <c r="L285" s="7"/>
      <c r="M285" s="7" t="s">
        <v>3090</v>
      </c>
      <c r="N285" s="12" t="s">
        <v>845</v>
      </c>
      <c r="O285" s="14" t="s">
        <v>4309</v>
      </c>
      <c r="P285" s="14">
        <v>87350391</v>
      </c>
      <c r="Q285" s="14">
        <v>27781047</v>
      </c>
      <c r="R285" s="13"/>
      <c r="S285" s="7"/>
    </row>
    <row r="286" spans="1:19" x14ac:dyDescent="0.25">
      <c r="A286" s="9" t="s">
        <v>2172</v>
      </c>
      <c r="B286" s="8" t="s">
        <v>601</v>
      </c>
      <c r="C286" s="7" t="s">
        <v>2173</v>
      </c>
      <c r="D286" s="10" t="s">
        <v>2811</v>
      </c>
      <c r="E286" s="10" t="s">
        <v>7</v>
      </c>
      <c r="F286" s="11" t="s">
        <v>57</v>
      </c>
      <c r="G286" s="11" t="s">
        <v>23</v>
      </c>
      <c r="H286" s="11" t="s">
        <v>7</v>
      </c>
      <c r="I286" s="7" t="str">
        <f t="shared" si="4"/>
        <v>2-13-02</v>
      </c>
      <c r="J286" s="7"/>
      <c r="K286" s="7"/>
      <c r="L286" s="7"/>
      <c r="M286" s="7" t="s">
        <v>3086</v>
      </c>
      <c r="N286" s="12" t="s">
        <v>845</v>
      </c>
      <c r="O286" s="14" t="s">
        <v>2692</v>
      </c>
      <c r="P286" s="14">
        <v>72967040</v>
      </c>
      <c r="Q286" s="14">
        <v>24660220</v>
      </c>
      <c r="R286" s="13"/>
      <c r="S286" s="7"/>
    </row>
    <row r="287" spans="1:19" x14ac:dyDescent="0.25">
      <c r="A287" s="9" t="s">
        <v>2174</v>
      </c>
      <c r="B287" s="8" t="s">
        <v>602</v>
      </c>
      <c r="C287" s="7" t="s">
        <v>2175</v>
      </c>
      <c r="D287" s="10" t="s">
        <v>136</v>
      </c>
      <c r="E287" s="10" t="s">
        <v>9</v>
      </c>
      <c r="F287" s="11" t="s">
        <v>137</v>
      </c>
      <c r="G287" s="11" t="s">
        <v>17</v>
      </c>
      <c r="H287" s="11" t="s">
        <v>8</v>
      </c>
      <c r="I287" s="7" t="str">
        <f t="shared" si="4"/>
        <v>4-10-03</v>
      </c>
      <c r="J287" s="7"/>
      <c r="K287" s="7"/>
      <c r="L287" s="7"/>
      <c r="M287" s="7" t="s">
        <v>3087</v>
      </c>
      <c r="N287" s="12" t="s">
        <v>845</v>
      </c>
      <c r="O287" s="14" t="s">
        <v>2693</v>
      </c>
      <c r="P287" s="14">
        <v>27643852</v>
      </c>
      <c r="Q287" s="14">
        <v>0</v>
      </c>
      <c r="R287" s="13"/>
      <c r="S287" s="7"/>
    </row>
    <row r="288" spans="1:19" x14ac:dyDescent="0.25">
      <c r="A288" s="9" t="s">
        <v>2194</v>
      </c>
      <c r="B288" s="8" t="s">
        <v>615</v>
      </c>
      <c r="C288" s="7" t="s">
        <v>2195</v>
      </c>
      <c r="D288" s="10" t="s">
        <v>136</v>
      </c>
      <c r="E288" s="10" t="s">
        <v>10</v>
      </c>
      <c r="F288" s="11" t="s">
        <v>137</v>
      </c>
      <c r="G288" s="11" t="s">
        <v>17</v>
      </c>
      <c r="H288" s="11" t="s">
        <v>9</v>
      </c>
      <c r="I288" s="7" t="str">
        <f t="shared" si="4"/>
        <v>4-10-04</v>
      </c>
      <c r="J288" s="7"/>
      <c r="K288" s="7"/>
      <c r="L288" s="7"/>
      <c r="M288" s="7" t="s">
        <v>3093</v>
      </c>
      <c r="N288" s="12" t="s">
        <v>845</v>
      </c>
      <c r="O288" s="14" t="s">
        <v>4310</v>
      </c>
      <c r="P288" s="14">
        <v>22005341</v>
      </c>
      <c r="Q288" s="14">
        <v>22005341</v>
      </c>
      <c r="R288" s="13"/>
      <c r="S288" s="7"/>
    </row>
    <row r="289" spans="1:19" x14ac:dyDescent="0.25">
      <c r="A289" s="9" t="s">
        <v>2260</v>
      </c>
      <c r="B289" s="8" t="s">
        <v>546</v>
      </c>
      <c r="C289" s="7" t="s">
        <v>2261</v>
      </c>
      <c r="D289" s="10" t="s">
        <v>136</v>
      </c>
      <c r="E289" s="10" t="s">
        <v>6</v>
      </c>
      <c r="F289" s="11" t="s">
        <v>137</v>
      </c>
      <c r="G289" s="11" t="s">
        <v>17</v>
      </c>
      <c r="H289" s="11" t="s">
        <v>7</v>
      </c>
      <c r="I289" s="7" t="str">
        <f t="shared" si="4"/>
        <v>4-10-02</v>
      </c>
      <c r="J289" s="7"/>
      <c r="K289" s="7"/>
      <c r="L289" s="7"/>
      <c r="M289" s="7" t="s">
        <v>3121</v>
      </c>
      <c r="N289" s="12" t="s">
        <v>845</v>
      </c>
      <c r="O289" s="14" t="s">
        <v>3122</v>
      </c>
      <c r="P289" s="14">
        <v>27610841</v>
      </c>
      <c r="Q289" s="14">
        <v>0</v>
      </c>
      <c r="R289" s="13"/>
      <c r="S289" s="7"/>
    </row>
    <row r="290" spans="1:19" x14ac:dyDescent="0.25">
      <c r="A290" s="9" t="s">
        <v>2198</v>
      </c>
      <c r="B290" s="8" t="s">
        <v>617</v>
      </c>
      <c r="C290" s="7" t="s">
        <v>2199</v>
      </c>
      <c r="D290" s="10" t="s">
        <v>136</v>
      </c>
      <c r="E290" s="10" t="s">
        <v>10</v>
      </c>
      <c r="F290" s="11" t="s">
        <v>137</v>
      </c>
      <c r="G290" s="11" t="s">
        <v>17</v>
      </c>
      <c r="H290" s="11" t="s">
        <v>6</v>
      </c>
      <c r="I290" s="7" t="str">
        <f t="shared" si="4"/>
        <v>4-10-01</v>
      </c>
      <c r="J290" s="7"/>
      <c r="K290" s="7"/>
      <c r="L290" s="7"/>
      <c r="M290" s="7" t="s">
        <v>3096</v>
      </c>
      <c r="N290" s="12" t="s">
        <v>845</v>
      </c>
      <c r="O290" s="14" t="s">
        <v>2701</v>
      </c>
      <c r="P290" s="14">
        <v>22064256</v>
      </c>
      <c r="Q290" s="14">
        <v>0</v>
      </c>
      <c r="R290" s="13"/>
      <c r="S290" s="7"/>
    </row>
    <row r="291" spans="1:19" x14ac:dyDescent="0.25">
      <c r="A291" s="9" t="s">
        <v>3581</v>
      </c>
      <c r="B291" s="8" t="s">
        <v>3582</v>
      </c>
      <c r="C291" s="7" t="s">
        <v>3583</v>
      </c>
      <c r="D291" s="10" t="s">
        <v>338</v>
      </c>
      <c r="E291" s="10" t="s">
        <v>6</v>
      </c>
      <c r="F291" s="11" t="s">
        <v>150</v>
      </c>
      <c r="G291" s="11" t="s">
        <v>17</v>
      </c>
      <c r="H291" s="11" t="s">
        <v>6</v>
      </c>
      <c r="I291" s="7" t="str">
        <f t="shared" si="4"/>
        <v>5-10-01</v>
      </c>
      <c r="J291" s="7"/>
      <c r="K291" s="7"/>
      <c r="L291" s="7"/>
      <c r="M291" s="7" t="s">
        <v>3644</v>
      </c>
      <c r="N291" s="12" t="s">
        <v>845</v>
      </c>
      <c r="O291" s="14" t="s">
        <v>3645</v>
      </c>
      <c r="P291" s="14">
        <v>26799174</v>
      </c>
      <c r="Q291" s="14">
        <v>26799174</v>
      </c>
      <c r="R291" s="13"/>
      <c r="S291" s="7"/>
    </row>
    <row r="292" spans="1:19" x14ac:dyDescent="0.25">
      <c r="A292" s="9" t="s">
        <v>2168</v>
      </c>
      <c r="B292" s="8" t="s">
        <v>1459</v>
      </c>
      <c r="C292" s="7" t="s">
        <v>2169</v>
      </c>
      <c r="D292" s="10" t="s">
        <v>338</v>
      </c>
      <c r="E292" s="10" t="s">
        <v>10</v>
      </c>
      <c r="F292" s="11" t="s">
        <v>150</v>
      </c>
      <c r="G292" s="11" t="s">
        <v>17</v>
      </c>
      <c r="H292" s="11" t="s">
        <v>7</v>
      </c>
      <c r="I292" s="7" t="str">
        <f t="shared" si="4"/>
        <v>5-10-02</v>
      </c>
      <c r="J292" s="7"/>
      <c r="K292" s="7"/>
      <c r="L292" s="7"/>
      <c r="M292" s="7" t="s">
        <v>3084</v>
      </c>
      <c r="N292" s="12" t="s">
        <v>845</v>
      </c>
      <c r="O292" s="14" t="s">
        <v>2690</v>
      </c>
      <c r="P292" s="14">
        <v>85298708</v>
      </c>
      <c r="Q292" s="14">
        <v>0</v>
      </c>
      <c r="R292" s="13"/>
      <c r="S292" s="7"/>
    </row>
    <row r="293" spans="1:19" x14ac:dyDescent="0.25">
      <c r="A293" s="9" t="s">
        <v>2233</v>
      </c>
      <c r="B293" s="8" t="s">
        <v>639</v>
      </c>
      <c r="C293" s="7" t="s">
        <v>2234</v>
      </c>
      <c r="D293" s="10" t="s">
        <v>2811</v>
      </c>
      <c r="E293" s="10" t="s">
        <v>15</v>
      </c>
      <c r="F293" s="11" t="s">
        <v>57</v>
      </c>
      <c r="G293" s="11" t="s">
        <v>23</v>
      </c>
      <c r="H293" s="11" t="s">
        <v>13</v>
      </c>
      <c r="I293" s="7" t="str">
        <f t="shared" si="4"/>
        <v>2-13-07</v>
      </c>
      <c r="J293" s="7"/>
      <c r="K293" s="7"/>
      <c r="L293" s="7"/>
      <c r="M293" s="7" t="s">
        <v>83</v>
      </c>
      <c r="N293" s="12" t="s">
        <v>845</v>
      </c>
      <c r="O293" s="14" t="s">
        <v>4311</v>
      </c>
      <c r="P293" s="14">
        <v>24708576</v>
      </c>
      <c r="Q293" s="14">
        <v>24708576</v>
      </c>
      <c r="R293" s="13"/>
      <c r="S293" s="7"/>
    </row>
    <row r="294" spans="1:19" x14ac:dyDescent="0.25">
      <c r="A294" s="9" t="s">
        <v>2846</v>
      </c>
      <c r="B294" s="8" t="s">
        <v>2845</v>
      </c>
      <c r="C294" s="7" t="s">
        <v>2847</v>
      </c>
      <c r="D294" s="10" t="s">
        <v>2811</v>
      </c>
      <c r="E294" s="10" t="s">
        <v>15</v>
      </c>
      <c r="F294" s="11" t="s">
        <v>57</v>
      </c>
      <c r="G294" s="11" t="s">
        <v>23</v>
      </c>
      <c r="H294" s="11" t="s">
        <v>6</v>
      </c>
      <c r="I294" s="7" t="str">
        <f t="shared" si="4"/>
        <v>2-13-01</v>
      </c>
      <c r="J294" s="7"/>
      <c r="K294" s="7"/>
      <c r="L294" s="7"/>
      <c r="M294" s="7" t="s">
        <v>3107</v>
      </c>
      <c r="N294" s="12" t="s">
        <v>845</v>
      </c>
      <c r="O294" s="14" t="s">
        <v>4312</v>
      </c>
      <c r="P294" s="14">
        <v>24708340</v>
      </c>
      <c r="Q294" s="14">
        <v>24708340</v>
      </c>
      <c r="R294" s="13"/>
      <c r="S294" s="7"/>
    </row>
    <row r="295" spans="1:19" x14ac:dyDescent="0.25">
      <c r="A295" s="9" t="s">
        <v>2202</v>
      </c>
      <c r="B295" s="8" t="s">
        <v>621</v>
      </c>
      <c r="C295" s="7" t="s">
        <v>2203</v>
      </c>
      <c r="D295" s="10" t="s">
        <v>142</v>
      </c>
      <c r="E295" s="10" t="s">
        <v>16</v>
      </c>
      <c r="F295" s="11" t="s">
        <v>57</v>
      </c>
      <c r="G295" s="11" t="s">
        <v>143</v>
      </c>
      <c r="H295" s="11" t="s">
        <v>6</v>
      </c>
      <c r="I295" s="7" t="str">
        <f t="shared" si="4"/>
        <v>2-14-01</v>
      </c>
      <c r="J295" s="7"/>
      <c r="K295" s="7"/>
      <c r="L295" s="7"/>
      <c r="M295" s="7" t="s">
        <v>3097</v>
      </c>
      <c r="N295" s="12" t="s">
        <v>845</v>
      </c>
      <c r="O295" s="14" t="s">
        <v>4313</v>
      </c>
      <c r="P295" s="14">
        <v>89677269</v>
      </c>
      <c r="Q295" s="14">
        <v>0</v>
      </c>
      <c r="R295" s="13"/>
      <c r="S295" s="7"/>
    </row>
    <row r="296" spans="1:19" x14ac:dyDescent="0.25">
      <c r="A296" s="9" t="s">
        <v>2246</v>
      </c>
      <c r="B296" s="8" t="s">
        <v>402</v>
      </c>
      <c r="C296" s="7" t="s">
        <v>2247</v>
      </c>
      <c r="D296" s="10" t="s">
        <v>613</v>
      </c>
      <c r="E296" s="10" t="s">
        <v>6</v>
      </c>
      <c r="F296" s="11" t="s">
        <v>150</v>
      </c>
      <c r="G296" s="11" t="s">
        <v>12</v>
      </c>
      <c r="H296" s="11" t="s">
        <v>9</v>
      </c>
      <c r="I296" s="7" t="str">
        <f t="shared" si="4"/>
        <v>5-06-04</v>
      </c>
      <c r="J296" s="7"/>
      <c r="K296" s="7"/>
      <c r="L296" s="7"/>
      <c r="M296" s="7" t="s">
        <v>3118</v>
      </c>
      <c r="N296" s="12" t="s">
        <v>845</v>
      </c>
      <c r="O296" s="14" t="s">
        <v>2740</v>
      </c>
      <c r="P296" s="14">
        <v>26740446</v>
      </c>
      <c r="Q296" s="14">
        <v>26740446</v>
      </c>
      <c r="R296" s="13"/>
      <c r="S296" s="7"/>
    </row>
    <row r="297" spans="1:19" x14ac:dyDescent="0.25">
      <c r="A297" s="9" t="s">
        <v>2217</v>
      </c>
      <c r="B297" s="8" t="s">
        <v>631</v>
      </c>
      <c r="C297" s="7" t="s">
        <v>2218</v>
      </c>
      <c r="D297" s="10" t="s">
        <v>249</v>
      </c>
      <c r="E297" s="10" t="s">
        <v>8</v>
      </c>
      <c r="F297" s="11" t="s">
        <v>55</v>
      </c>
      <c r="G297" s="11" t="s">
        <v>799</v>
      </c>
      <c r="H297" s="11" t="s">
        <v>7</v>
      </c>
      <c r="I297" s="7" t="str">
        <f t="shared" si="4"/>
        <v>1-20-02</v>
      </c>
      <c r="J297" s="7"/>
      <c r="K297" s="7"/>
      <c r="L297" s="7"/>
      <c r="M297" s="7" t="s">
        <v>793</v>
      </c>
      <c r="N297" s="12" t="s">
        <v>845</v>
      </c>
      <c r="O297" s="14" t="s">
        <v>3646</v>
      </c>
      <c r="P297" s="14">
        <v>25442281</v>
      </c>
      <c r="Q297" s="14">
        <v>25442281</v>
      </c>
      <c r="R297" s="13"/>
      <c r="S297" s="7"/>
    </row>
    <row r="298" spans="1:19" x14ac:dyDescent="0.25">
      <c r="A298" s="9" t="s">
        <v>2215</v>
      </c>
      <c r="B298" s="8" t="s">
        <v>630</v>
      </c>
      <c r="C298" s="7" t="s">
        <v>2216</v>
      </c>
      <c r="D298" s="10" t="s">
        <v>249</v>
      </c>
      <c r="E298" s="10" t="s">
        <v>8</v>
      </c>
      <c r="F298" s="11" t="s">
        <v>55</v>
      </c>
      <c r="G298" s="11" t="s">
        <v>799</v>
      </c>
      <c r="H298" s="11" t="s">
        <v>10</v>
      </c>
      <c r="I298" s="7" t="str">
        <f t="shared" si="4"/>
        <v>1-20-05</v>
      </c>
      <c r="J298" s="7"/>
      <c r="K298" s="7"/>
      <c r="L298" s="7"/>
      <c r="M298" s="7" t="s">
        <v>149</v>
      </c>
      <c r="N298" s="12" t="s">
        <v>845</v>
      </c>
      <c r="O298" s="14" t="s">
        <v>4314</v>
      </c>
      <c r="P298" s="14">
        <v>25441512</v>
      </c>
      <c r="Q298" s="14">
        <v>25442177</v>
      </c>
      <c r="R298" s="13"/>
      <c r="S298" s="7"/>
    </row>
    <row r="299" spans="1:19" x14ac:dyDescent="0.25">
      <c r="A299" s="9" t="s">
        <v>2212</v>
      </c>
      <c r="B299" s="8" t="s">
        <v>627</v>
      </c>
      <c r="C299" s="7" t="s">
        <v>2119</v>
      </c>
      <c r="D299" s="10" t="s">
        <v>102</v>
      </c>
      <c r="E299" s="10" t="s">
        <v>23</v>
      </c>
      <c r="F299" s="11" t="s">
        <v>103</v>
      </c>
      <c r="G299" s="11" t="s">
        <v>17</v>
      </c>
      <c r="H299" s="11" t="s">
        <v>6</v>
      </c>
      <c r="I299" s="7" t="str">
        <f t="shared" si="4"/>
        <v>6-10-01</v>
      </c>
      <c r="J299" s="7"/>
      <c r="K299" s="7"/>
      <c r="L299" s="7"/>
      <c r="M299" s="7" t="s">
        <v>3103</v>
      </c>
      <c r="N299" s="12" t="s">
        <v>845</v>
      </c>
      <c r="O299" s="14" t="s">
        <v>3104</v>
      </c>
      <c r="P299" s="14">
        <v>87484223</v>
      </c>
      <c r="Q299" s="14">
        <v>0</v>
      </c>
      <c r="R299" s="13"/>
      <c r="S299" s="7"/>
    </row>
    <row r="300" spans="1:19" x14ac:dyDescent="0.25">
      <c r="A300" s="9" t="s">
        <v>2210</v>
      </c>
      <c r="B300" s="8" t="s">
        <v>626</v>
      </c>
      <c r="C300" s="7" t="s">
        <v>2211</v>
      </c>
      <c r="D300" s="10" t="s">
        <v>2812</v>
      </c>
      <c r="E300" s="10" t="s">
        <v>22</v>
      </c>
      <c r="F300" s="11" t="s">
        <v>103</v>
      </c>
      <c r="G300" s="11" t="s">
        <v>8</v>
      </c>
      <c r="H300" s="11" t="s">
        <v>6</v>
      </c>
      <c r="I300" s="7" t="str">
        <f t="shared" si="4"/>
        <v>6-03-01</v>
      </c>
      <c r="J300" s="7"/>
      <c r="K300" s="7"/>
      <c r="L300" s="7"/>
      <c r="M300" s="7" t="s">
        <v>3101</v>
      </c>
      <c r="N300" s="12" t="s">
        <v>845</v>
      </c>
      <c r="O300" s="14" t="s">
        <v>3102</v>
      </c>
      <c r="P300" s="14">
        <v>27305078</v>
      </c>
      <c r="Q300" s="14">
        <v>0</v>
      </c>
      <c r="R300" s="13"/>
      <c r="S300" s="7"/>
    </row>
    <row r="301" spans="1:19" x14ac:dyDescent="0.25">
      <c r="A301" s="9" t="s">
        <v>2252</v>
      </c>
      <c r="B301" s="8" t="s">
        <v>489</v>
      </c>
      <c r="C301" s="7" t="s">
        <v>2253</v>
      </c>
      <c r="D301" s="10" t="s">
        <v>797</v>
      </c>
      <c r="E301" s="10" t="s">
        <v>13</v>
      </c>
      <c r="F301" s="11" t="s">
        <v>86</v>
      </c>
      <c r="G301" s="11" t="s">
        <v>12</v>
      </c>
      <c r="H301" s="11" t="s">
        <v>9</v>
      </c>
      <c r="I301" s="7" t="str">
        <f t="shared" si="4"/>
        <v>7-06-04</v>
      </c>
      <c r="J301" s="7"/>
      <c r="K301" s="7"/>
      <c r="L301" s="7"/>
      <c r="M301" s="7" t="s">
        <v>826</v>
      </c>
      <c r="N301" s="12" t="s">
        <v>845</v>
      </c>
      <c r="O301" s="14" t="s">
        <v>3647</v>
      </c>
      <c r="P301" s="14">
        <v>27166987</v>
      </c>
      <c r="Q301" s="14">
        <v>27169066</v>
      </c>
      <c r="R301" s="13"/>
      <c r="S301" s="7"/>
    </row>
    <row r="302" spans="1:19" x14ac:dyDescent="0.25">
      <c r="A302" s="9" t="s">
        <v>2849</v>
      </c>
      <c r="B302" s="8" t="s">
        <v>2848</v>
      </c>
      <c r="C302" s="7" t="s">
        <v>2850</v>
      </c>
      <c r="D302" s="10" t="s">
        <v>797</v>
      </c>
      <c r="E302" s="10" t="s">
        <v>13</v>
      </c>
      <c r="F302" s="11" t="s">
        <v>86</v>
      </c>
      <c r="G302" s="11" t="s">
        <v>7</v>
      </c>
      <c r="H302" s="11" t="s">
        <v>12</v>
      </c>
      <c r="I302" s="7" t="str">
        <f t="shared" si="4"/>
        <v>7-02-06</v>
      </c>
      <c r="J302" s="7"/>
      <c r="K302" s="7"/>
      <c r="L302" s="7"/>
      <c r="M302" s="7" t="s">
        <v>3113</v>
      </c>
      <c r="N302" s="12" t="s">
        <v>845</v>
      </c>
      <c r="O302" s="14" t="s">
        <v>2788</v>
      </c>
      <c r="P302" s="14">
        <v>83490088</v>
      </c>
      <c r="Q302" s="14">
        <v>0</v>
      </c>
      <c r="R302" s="13"/>
      <c r="S302" s="7"/>
    </row>
    <row r="303" spans="1:19" x14ac:dyDescent="0.25">
      <c r="A303" s="9" t="s">
        <v>2219</v>
      </c>
      <c r="B303" s="8" t="s">
        <v>632</v>
      </c>
      <c r="C303" s="7" t="s">
        <v>2220</v>
      </c>
      <c r="D303" s="10" t="s">
        <v>136</v>
      </c>
      <c r="E303" s="10" t="s">
        <v>10</v>
      </c>
      <c r="F303" s="11" t="s">
        <v>137</v>
      </c>
      <c r="G303" s="11" t="s">
        <v>17</v>
      </c>
      <c r="H303" s="11" t="s">
        <v>6</v>
      </c>
      <c r="I303" s="7" t="str">
        <f t="shared" si="4"/>
        <v>4-10-01</v>
      </c>
      <c r="J303" s="7"/>
      <c r="K303" s="7"/>
      <c r="L303" s="7"/>
      <c r="M303" s="7" t="s">
        <v>3105</v>
      </c>
      <c r="N303" s="12" t="s">
        <v>845</v>
      </c>
      <c r="O303" s="14" t="s">
        <v>2707</v>
      </c>
      <c r="P303" s="14">
        <v>27666283</v>
      </c>
      <c r="Q303" s="14">
        <v>27666283</v>
      </c>
      <c r="R303" s="13"/>
      <c r="S303" s="7"/>
    </row>
    <row r="304" spans="1:19" x14ac:dyDescent="0.25">
      <c r="A304" s="9" t="s">
        <v>2200</v>
      </c>
      <c r="B304" s="8" t="s">
        <v>620</v>
      </c>
      <c r="C304" s="7" t="s">
        <v>2201</v>
      </c>
      <c r="D304" s="10" t="s">
        <v>85</v>
      </c>
      <c r="E304" s="10" t="s">
        <v>15</v>
      </c>
      <c r="F304" s="11" t="s">
        <v>86</v>
      </c>
      <c r="G304" s="11" t="s">
        <v>9</v>
      </c>
      <c r="H304" s="11" t="s">
        <v>6</v>
      </c>
      <c r="I304" s="7" t="str">
        <f t="shared" si="4"/>
        <v>7-04-01</v>
      </c>
      <c r="J304" s="7"/>
      <c r="K304" s="7"/>
      <c r="L304" s="7"/>
      <c r="M304" s="7" t="s">
        <v>798</v>
      </c>
      <c r="N304" s="12" t="s">
        <v>845</v>
      </c>
      <c r="O304" s="14" t="s">
        <v>2703</v>
      </c>
      <c r="P304" s="14">
        <v>27502027</v>
      </c>
      <c r="Q304" s="14">
        <v>27502027</v>
      </c>
      <c r="R304" s="13"/>
      <c r="S304" s="7"/>
    </row>
    <row r="305" spans="1:19" x14ac:dyDescent="0.25">
      <c r="A305" s="9" t="s">
        <v>2244</v>
      </c>
      <c r="B305" s="8" t="s">
        <v>473</v>
      </c>
      <c r="C305" s="7" t="s">
        <v>2245</v>
      </c>
      <c r="D305" s="10" t="s">
        <v>200</v>
      </c>
      <c r="E305" s="10" t="s">
        <v>7</v>
      </c>
      <c r="F305" s="11" t="s">
        <v>55</v>
      </c>
      <c r="G305" s="11" t="s">
        <v>9</v>
      </c>
      <c r="H305" s="11" t="s">
        <v>7</v>
      </c>
      <c r="I305" s="7" t="str">
        <f t="shared" si="4"/>
        <v>1-04-02</v>
      </c>
      <c r="J305" s="7"/>
      <c r="K305" s="7"/>
      <c r="L305" s="7"/>
      <c r="M305" s="7" t="s">
        <v>3073</v>
      </c>
      <c r="N305" s="12" t="s">
        <v>845</v>
      </c>
      <c r="O305" s="14" t="s">
        <v>2717</v>
      </c>
      <c r="P305" s="14">
        <v>24170223</v>
      </c>
      <c r="Q305" s="14">
        <v>24170223</v>
      </c>
      <c r="R305" s="13"/>
      <c r="S305" s="7"/>
    </row>
    <row r="306" spans="1:19" x14ac:dyDescent="0.25">
      <c r="A306" s="9" t="s">
        <v>2242</v>
      </c>
      <c r="B306" s="8" t="s">
        <v>480</v>
      </c>
      <c r="C306" s="7" t="s">
        <v>2243</v>
      </c>
      <c r="D306" s="10" t="s">
        <v>200</v>
      </c>
      <c r="E306" s="10" t="s">
        <v>13</v>
      </c>
      <c r="F306" s="11" t="s">
        <v>55</v>
      </c>
      <c r="G306" s="11" t="s">
        <v>345</v>
      </c>
      <c r="H306" s="11" t="s">
        <v>10</v>
      </c>
      <c r="I306" s="7" t="str">
        <f t="shared" si="4"/>
        <v>1-16-05</v>
      </c>
      <c r="J306" s="7"/>
      <c r="K306" s="7"/>
      <c r="L306" s="7"/>
      <c r="M306" s="7" t="s">
        <v>154</v>
      </c>
      <c r="N306" s="12" t="s">
        <v>845</v>
      </c>
      <c r="O306" s="14" t="s">
        <v>2716</v>
      </c>
      <c r="P306" s="14">
        <v>27798687</v>
      </c>
      <c r="Q306" s="14">
        <v>27798687</v>
      </c>
      <c r="R306" s="13"/>
      <c r="S306" s="7"/>
    </row>
    <row r="307" spans="1:19" x14ac:dyDescent="0.25">
      <c r="A307" s="9" t="s">
        <v>2248</v>
      </c>
      <c r="B307" s="8" t="s">
        <v>485</v>
      </c>
      <c r="C307" s="7" t="s">
        <v>2249</v>
      </c>
      <c r="D307" s="10" t="s">
        <v>142</v>
      </c>
      <c r="E307" s="10" t="s">
        <v>10</v>
      </c>
      <c r="F307" s="11" t="s">
        <v>57</v>
      </c>
      <c r="G307" s="11" t="s">
        <v>17</v>
      </c>
      <c r="H307" s="11" t="s">
        <v>12</v>
      </c>
      <c r="I307" s="7" t="str">
        <f t="shared" si="4"/>
        <v>2-10-06</v>
      </c>
      <c r="J307" s="7"/>
      <c r="K307" s="7"/>
      <c r="L307" s="7"/>
      <c r="M307" s="7" t="s">
        <v>3119</v>
      </c>
      <c r="N307" s="12" t="s">
        <v>845</v>
      </c>
      <c r="O307" s="14" t="s">
        <v>3130</v>
      </c>
      <c r="P307" s="14">
        <v>22064538</v>
      </c>
      <c r="Q307" s="14">
        <v>0</v>
      </c>
      <c r="R307" s="13"/>
      <c r="S307" s="7"/>
    </row>
    <row r="308" spans="1:19" x14ac:dyDescent="0.25">
      <c r="A308" s="9" t="s">
        <v>2852</v>
      </c>
      <c r="B308" s="8" t="s">
        <v>2851</v>
      </c>
      <c r="C308" s="7" t="s">
        <v>2853</v>
      </c>
      <c r="D308" s="10" t="s">
        <v>142</v>
      </c>
      <c r="E308" s="10" t="s">
        <v>10</v>
      </c>
      <c r="F308" s="11" t="s">
        <v>57</v>
      </c>
      <c r="G308" s="11" t="s">
        <v>17</v>
      </c>
      <c r="H308" s="11" t="s">
        <v>9</v>
      </c>
      <c r="I308" s="7" t="str">
        <f t="shared" si="4"/>
        <v>2-10-04</v>
      </c>
      <c r="J308" s="7"/>
      <c r="K308" s="7"/>
      <c r="L308" s="7"/>
      <c r="M308" s="7" t="s">
        <v>3115</v>
      </c>
      <c r="N308" s="12" t="s">
        <v>845</v>
      </c>
      <c r="O308" s="14" t="s">
        <v>4315</v>
      </c>
      <c r="P308" s="14">
        <v>0</v>
      </c>
      <c r="Q308" s="14">
        <v>0</v>
      </c>
      <c r="R308" s="13"/>
      <c r="S308" s="7"/>
    </row>
    <row r="309" spans="1:19" x14ac:dyDescent="0.25">
      <c r="A309" s="9" t="s">
        <v>2237</v>
      </c>
      <c r="B309" s="8" t="s">
        <v>468</v>
      </c>
      <c r="C309" s="7" t="s">
        <v>2238</v>
      </c>
      <c r="D309" s="10" t="s">
        <v>142</v>
      </c>
      <c r="E309" s="10" t="s">
        <v>15</v>
      </c>
      <c r="F309" s="11" t="s">
        <v>57</v>
      </c>
      <c r="G309" s="11" t="s">
        <v>17</v>
      </c>
      <c r="H309" s="11" t="s">
        <v>23</v>
      </c>
      <c r="I309" s="7" t="str">
        <f t="shared" si="4"/>
        <v>2-10-13</v>
      </c>
      <c r="J309" s="7"/>
      <c r="K309" s="7"/>
      <c r="L309" s="7"/>
      <c r="M309" s="7" t="s">
        <v>3114</v>
      </c>
      <c r="N309" s="12" t="s">
        <v>845</v>
      </c>
      <c r="O309" s="14" t="s">
        <v>2678</v>
      </c>
      <c r="P309" s="14">
        <v>24478480</v>
      </c>
      <c r="Q309" s="14">
        <v>24777082</v>
      </c>
      <c r="R309" s="13"/>
      <c r="S309" s="7"/>
    </row>
    <row r="310" spans="1:19" x14ac:dyDescent="0.25">
      <c r="A310" s="9" t="s">
        <v>3584</v>
      </c>
      <c r="B310" s="8" t="s">
        <v>3585</v>
      </c>
      <c r="C310" s="7" t="s">
        <v>3586</v>
      </c>
      <c r="D310" s="10" t="s">
        <v>142</v>
      </c>
      <c r="E310" s="10" t="s">
        <v>15</v>
      </c>
      <c r="F310" s="11" t="s">
        <v>57</v>
      </c>
      <c r="G310" s="11" t="s">
        <v>143</v>
      </c>
      <c r="H310" s="11" t="s">
        <v>9</v>
      </c>
      <c r="I310" s="7" t="str">
        <f t="shared" si="4"/>
        <v>2-14-04</v>
      </c>
      <c r="J310" s="7"/>
      <c r="K310" s="7"/>
      <c r="L310" s="7"/>
      <c r="M310" s="7" t="s">
        <v>3648</v>
      </c>
      <c r="N310" s="12" t="s">
        <v>845</v>
      </c>
      <c r="O310" s="14" t="s">
        <v>3649</v>
      </c>
      <c r="P310" s="14">
        <v>41051043</v>
      </c>
      <c r="Q310" s="14">
        <v>0</v>
      </c>
      <c r="R310" s="13"/>
      <c r="S310" s="7"/>
    </row>
    <row r="311" spans="1:19" x14ac:dyDescent="0.25">
      <c r="A311" s="9" t="s">
        <v>3587</v>
      </c>
      <c r="B311" s="8" t="s">
        <v>3588</v>
      </c>
      <c r="C311" s="7" t="s">
        <v>3589</v>
      </c>
      <c r="D311" s="10" t="s">
        <v>2811</v>
      </c>
      <c r="E311" s="10" t="s">
        <v>6</v>
      </c>
      <c r="F311" s="11" t="s">
        <v>57</v>
      </c>
      <c r="G311" s="11" t="s">
        <v>23</v>
      </c>
      <c r="H311" s="11" t="s">
        <v>10</v>
      </c>
      <c r="I311" s="7" t="str">
        <f t="shared" si="4"/>
        <v>2-13-05</v>
      </c>
      <c r="J311" s="7"/>
      <c r="K311" s="7"/>
      <c r="L311" s="7"/>
      <c r="M311" s="7" t="s">
        <v>3650</v>
      </c>
      <c r="N311" s="12" t="s">
        <v>845</v>
      </c>
      <c r="O311" s="14" t="s">
        <v>3651</v>
      </c>
      <c r="P311" s="14">
        <v>22064271</v>
      </c>
      <c r="Q311" s="14">
        <v>22064271</v>
      </c>
      <c r="R311" s="13"/>
      <c r="S311" s="7"/>
    </row>
    <row r="312" spans="1:19" x14ac:dyDescent="0.25">
      <c r="A312" s="9" t="s">
        <v>2223</v>
      </c>
      <c r="B312" s="8" t="s">
        <v>634</v>
      </c>
      <c r="C312" s="7" t="s">
        <v>2224</v>
      </c>
      <c r="D312" s="10" t="s">
        <v>2811</v>
      </c>
      <c r="E312" s="10" t="s">
        <v>15</v>
      </c>
      <c r="F312" s="11" t="s">
        <v>57</v>
      </c>
      <c r="G312" s="11" t="s">
        <v>23</v>
      </c>
      <c r="H312" s="11" t="s">
        <v>6</v>
      </c>
      <c r="I312" s="7" t="str">
        <f t="shared" si="4"/>
        <v>2-13-01</v>
      </c>
      <c r="J312" s="7"/>
      <c r="K312" s="7"/>
      <c r="L312" s="7"/>
      <c r="M312" s="7" t="s">
        <v>3108</v>
      </c>
      <c r="N312" s="12" t="s">
        <v>845</v>
      </c>
      <c r="O312" s="14" t="s">
        <v>2709</v>
      </c>
      <c r="P312" s="14">
        <v>24708386</v>
      </c>
      <c r="Q312" s="14">
        <v>24708386</v>
      </c>
      <c r="R312" s="13"/>
      <c r="S312" s="7"/>
    </row>
    <row r="313" spans="1:19" x14ac:dyDescent="0.25">
      <c r="A313" s="9" t="s">
        <v>2225</v>
      </c>
      <c r="B313" s="8" t="s">
        <v>635</v>
      </c>
      <c r="C313" s="7" t="s">
        <v>2226</v>
      </c>
      <c r="D313" s="10" t="s">
        <v>2811</v>
      </c>
      <c r="E313" s="10" t="s">
        <v>13</v>
      </c>
      <c r="F313" s="11" t="s">
        <v>57</v>
      </c>
      <c r="G313" s="11" t="s">
        <v>23</v>
      </c>
      <c r="H313" s="11" t="s">
        <v>8</v>
      </c>
      <c r="I313" s="7" t="str">
        <f t="shared" si="4"/>
        <v>2-13-03</v>
      </c>
      <c r="J313" s="7"/>
      <c r="K313" s="7"/>
      <c r="L313" s="7"/>
      <c r="M313" s="7" t="s">
        <v>3109</v>
      </c>
      <c r="N313" s="12" t="s">
        <v>845</v>
      </c>
      <c r="O313" s="14" t="s">
        <v>2710</v>
      </c>
      <c r="P313" s="14">
        <v>24702897</v>
      </c>
      <c r="Q313" s="14">
        <v>24702897</v>
      </c>
      <c r="R313" s="13"/>
      <c r="S313" s="7"/>
    </row>
    <row r="314" spans="1:19" x14ac:dyDescent="0.25">
      <c r="A314" s="9" t="s">
        <v>2227</v>
      </c>
      <c r="B314" s="8" t="s">
        <v>636</v>
      </c>
      <c r="C314" s="7" t="s">
        <v>2228</v>
      </c>
      <c r="D314" s="10" t="s">
        <v>2811</v>
      </c>
      <c r="E314" s="10" t="s">
        <v>7</v>
      </c>
      <c r="F314" s="11" t="s">
        <v>57</v>
      </c>
      <c r="G314" s="11" t="s">
        <v>23</v>
      </c>
      <c r="H314" s="11" t="s">
        <v>7</v>
      </c>
      <c r="I314" s="7" t="str">
        <f t="shared" si="4"/>
        <v>2-13-02</v>
      </c>
      <c r="J314" s="7"/>
      <c r="K314" s="7"/>
      <c r="L314" s="7"/>
      <c r="M314" s="7" t="s">
        <v>3110</v>
      </c>
      <c r="N314" s="12" t="s">
        <v>845</v>
      </c>
      <c r="O314" s="14" t="s">
        <v>3652</v>
      </c>
      <c r="P314" s="14">
        <v>24660117</v>
      </c>
      <c r="Q314" s="14">
        <v>24660117</v>
      </c>
      <c r="R314" s="13"/>
      <c r="S314" s="7"/>
    </row>
    <row r="315" spans="1:19" x14ac:dyDescent="0.25">
      <c r="A315" s="9" t="s">
        <v>2231</v>
      </c>
      <c r="B315" s="8" t="s">
        <v>638</v>
      </c>
      <c r="C315" s="7" t="s">
        <v>2232</v>
      </c>
      <c r="D315" s="10" t="s">
        <v>2811</v>
      </c>
      <c r="E315" s="10" t="s">
        <v>13</v>
      </c>
      <c r="F315" s="11" t="s">
        <v>57</v>
      </c>
      <c r="G315" s="11" t="s">
        <v>23</v>
      </c>
      <c r="H315" s="11" t="s">
        <v>12</v>
      </c>
      <c r="I315" s="7" t="str">
        <f t="shared" si="4"/>
        <v>2-13-06</v>
      </c>
      <c r="J315" s="7"/>
      <c r="K315" s="7"/>
      <c r="L315" s="7"/>
      <c r="M315" s="7" t="s">
        <v>3112</v>
      </c>
      <c r="N315" s="12" t="s">
        <v>845</v>
      </c>
      <c r="O315" s="14" t="s">
        <v>2713</v>
      </c>
      <c r="P315" s="14">
        <v>72964516</v>
      </c>
      <c r="Q315" s="14">
        <v>0</v>
      </c>
      <c r="R315" s="13"/>
      <c r="S315" s="7"/>
    </row>
    <row r="316" spans="1:19" x14ac:dyDescent="0.25">
      <c r="A316" s="9" t="s">
        <v>2229</v>
      </c>
      <c r="B316" s="8" t="s">
        <v>637</v>
      </c>
      <c r="C316" s="7" t="s">
        <v>2230</v>
      </c>
      <c r="D316" s="10" t="s">
        <v>338</v>
      </c>
      <c r="E316" s="10" t="s">
        <v>10</v>
      </c>
      <c r="F316" s="11" t="s">
        <v>150</v>
      </c>
      <c r="G316" s="11" t="s">
        <v>17</v>
      </c>
      <c r="H316" s="11" t="s">
        <v>7</v>
      </c>
      <c r="I316" s="7" t="str">
        <f t="shared" si="4"/>
        <v>5-10-02</v>
      </c>
      <c r="J316" s="7"/>
      <c r="K316" s="7"/>
      <c r="L316" s="7"/>
      <c r="M316" s="7" t="s">
        <v>3111</v>
      </c>
      <c r="N316" s="12" t="s">
        <v>845</v>
      </c>
      <c r="O316" s="14" t="s">
        <v>4316</v>
      </c>
      <c r="P316" s="14">
        <v>22064068</v>
      </c>
      <c r="Q316" s="14">
        <v>0</v>
      </c>
      <c r="R316" s="13"/>
      <c r="S316" s="7"/>
    </row>
    <row r="317" spans="1:19" x14ac:dyDescent="0.25">
      <c r="A317" s="9" t="s">
        <v>2239</v>
      </c>
      <c r="B317" s="8" t="s">
        <v>476</v>
      </c>
      <c r="C317" s="7" t="s">
        <v>2240</v>
      </c>
      <c r="D317" s="10" t="s">
        <v>142</v>
      </c>
      <c r="E317" s="10" t="s">
        <v>143</v>
      </c>
      <c r="F317" s="11" t="s">
        <v>57</v>
      </c>
      <c r="G317" s="11" t="s">
        <v>17</v>
      </c>
      <c r="H317" s="11" t="s">
        <v>6</v>
      </c>
      <c r="I317" s="7" t="str">
        <f t="shared" si="4"/>
        <v>2-10-01</v>
      </c>
      <c r="J317" s="7"/>
      <c r="K317" s="7"/>
      <c r="L317" s="7"/>
      <c r="M317" s="7" t="s">
        <v>3116</v>
      </c>
      <c r="N317" s="12" t="s">
        <v>845</v>
      </c>
      <c r="O317" s="14" t="s">
        <v>2715</v>
      </c>
      <c r="P317" s="14">
        <v>24612906</v>
      </c>
      <c r="Q317" s="14">
        <v>24612906</v>
      </c>
      <c r="R317" s="13"/>
      <c r="S317" s="7" t="s">
        <v>3682</v>
      </c>
    </row>
    <row r="318" spans="1:19" x14ac:dyDescent="0.25">
      <c r="A318" s="9" t="s">
        <v>2213</v>
      </c>
      <c r="B318" s="8" t="s">
        <v>628</v>
      </c>
      <c r="C318" s="7" t="s">
        <v>2214</v>
      </c>
      <c r="D318" s="10" t="s">
        <v>81</v>
      </c>
      <c r="E318" s="10" t="s">
        <v>15</v>
      </c>
      <c r="F318" s="11" t="s">
        <v>57</v>
      </c>
      <c r="G318" s="11" t="s">
        <v>12</v>
      </c>
      <c r="H318" s="11" t="s">
        <v>6</v>
      </c>
      <c r="I318" s="7" t="str">
        <f t="shared" si="4"/>
        <v>2-06-01</v>
      </c>
      <c r="J318" s="7"/>
      <c r="K318" s="7"/>
      <c r="L318" s="7"/>
      <c r="M318" s="7" t="s">
        <v>755</v>
      </c>
      <c r="N318" s="12" t="s">
        <v>845</v>
      </c>
      <c r="O318" s="14" t="s">
        <v>2706</v>
      </c>
      <c r="P318" s="14">
        <v>24504950</v>
      </c>
      <c r="Q318" s="14">
        <v>24510307</v>
      </c>
      <c r="R318" s="13" t="s">
        <v>2823</v>
      </c>
      <c r="S318" s="7"/>
    </row>
    <row r="319" spans="1:19" x14ac:dyDescent="0.25">
      <c r="A319" s="9" t="s">
        <v>2048</v>
      </c>
      <c r="B319" s="8" t="s">
        <v>516</v>
      </c>
      <c r="C319" s="7" t="s">
        <v>2049</v>
      </c>
      <c r="D319" s="10" t="s">
        <v>85</v>
      </c>
      <c r="E319" s="10" t="s">
        <v>13</v>
      </c>
      <c r="F319" s="11" t="s">
        <v>86</v>
      </c>
      <c r="G319" s="11" t="s">
        <v>10</v>
      </c>
      <c r="H319" s="11" t="s">
        <v>8</v>
      </c>
      <c r="I319" s="7" t="str">
        <f t="shared" si="4"/>
        <v>7-05-03</v>
      </c>
      <c r="J319" s="7"/>
      <c r="K319" s="7"/>
      <c r="L319" s="7"/>
      <c r="M319" s="7" t="s">
        <v>3040</v>
      </c>
      <c r="N319" s="12" t="s">
        <v>845</v>
      </c>
      <c r="O319" s="14" t="s">
        <v>1380</v>
      </c>
      <c r="P319" s="14">
        <v>27978265</v>
      </c>
      <c r="Q319" s="14">
        <v>27978134</v>
      </c>
      <c r="R319" s="13"/>
      <c r="S319" s="7"/>
    </row>
    <row r="320" spans="1:19" x14ac:dyDescent="0.25">
      <c r="A320" s="9" t="s">
        <v>2084</v>
      </c>
      <c r="B320" s="8" t="s">
        <v>537</v>
      </c>
      <c r="C320" s="7" t="s">
        <v>2085</v>
      </c>
      <c r="D320" s="10" t="s">
        <v>104</v>
      </c>
      <c r="E320" s="10" t="s">
        <v>8</v>
      </c>
      <c r="F320" s="11" t="s">
        <v>103</v>
      </c>
      <c r="G320" s="11" t="s">
        <v>6</v>
      </c>
      <c r="H320" s="11" t="s">
        <v>12</v>
      </c>
      <c r="I320" s="7" t="str">
        <f t="shared" si="4"/>
        <v>6-01-06</v>
      </c>
      <c r="J320" s="7"/>
      <c r="K320" s="7"/>
      <c r="L320" s="7"/>
      <c r="M320" s="7" t="s">
        <v>3057</v>
      </c>
      <c r="N320" s="12" t="s">
        <v>845</v>
      </c>
      <c r="O320" s="14" t="s">
        <v>2671</v>
      </c>
      <c r="P320" s="14">
        <v>26788294</v>
      </c>
      <c r="Q320" s="14">
        <v>26788294</v>
      </c>
      <c r="R320" s="13"/>
      <c r="S320" s="7"/>
    </row>
    <row r="321" spans="1:19" x14ac:dyDescent="0.25">
      <c r="A321" s="9" t="s">
        <v>2250</v>
      </c>
      <c r="B321" s="8" t="s">
        <v>487</v>
      </c>
      <c r="C321" s="7" t="s">
        <v>2251</v>
      </c>
      <c r="D321" s="10" t="s">
        <v>338</v>
      </c>
      <c r="E321" s="10" t="s">
        <v>6</v>
      </c>
      <c r="F321" s="11" t="s">
        <v>150</v>
      </c>
      <c r="G321" s="11" t="s">
        <v>17</v>
      </c>
      <c r="H321" s="11" t="s">
        <v>8</v>
      </c>
      <c r="I321" s="7" t="str">
        <f t="shared" si="4"/>
        <v>5-10-03</v>
      </c>
      <c r="J321" s="7"/>
      <c r="K321" s="7"/>
      <c r="L321" s="7"/>
      <c r="M321" s="7" t="s">
        <v>3120</v>
      </c>
      <c r="N321" s="12" t="s">
        <v>845</v>
      </c>
      <c r="O321" s="14" t="s">
        <v>2604</v>
      </c>
      <c r="P321" s="14">
        <v>26797756</v>
      </c>
      <c r="Q321" s="14">
        <v>26799174</v>
      </c>
      <c r="R321" s="13"/>
      <c r="S321" s="7"/>
    </row>
    <row r="322" spans="1:19" x14ac:dyDescent="0.25">
      <c r="A322" s="9" t="s">
        <v>2235</v>
      </c>
      <c r="B322" s="8" t="s">
        <v>640</v>
      </c>
      <c r="C322" s="7" t="s">
        <v>2236</v>
      </c>
      <c r="D322" s="10" t="s">
        <v>496</v>
      </c>
      <c r="E322" s="10" t="s">
        <v>10</v>
      </c>
      <c r="F322" s="11" t="s">
        <v>103</v>
      </c>
      <c r="G322" s="11" t="s">
        <v>21</v>
      </c>
      <c r="H322" s="11" t="s">
        <v>7</v>
      </c>
      <c r="I322" s="7" t="str">
        <f t="shared" si="4"/>
        <v>6-11-02</v>
      </c>
      <c r="J322" s="7"/>
      <c r="K322" s="7"/>
      <c r="L322" s="7"/>
      <c r="M322" s="7" t="s">
        <v>700</v>
      </c>
      <c r="N322" s="12" t="s">
        <v>845</v>
      </c>
      <c r="O322" s="14" t="s">
        <v>4317</v>
      </c>
      <c r="P322" s="14">
        <v>26370111</v>
      </c>
      <c r="Q322" s="14">
        <v>26370111</v>
      </c>
      <c r="R322" s="13"/>
      <c r="S322" s="7"/>
    </row>
    <row r="323" spans="1:19" x14ac:dyDescent="0.25">
      <c r="A323" s="9" t="s">
        <v>2221</v>
      </c>
      <c r="B323" s="8" t="s">
        <v>633</v>
      </c>
      <c r="C323" s="7" t="s">
        <v>2222</v>
      </c>
      <c r="D323" s="10" t="s">
        <v>797</v>
      </c>
      <c r="E323" s="10" t="s">
        <v>13</v>
      </c>
      <c r="F323" s="11" t="s">
        <v>86</v>
      </c>
      <c r="G323" s="11" t="s">
        <v>12</v>
      </c>
      <c r="H323" s="11" t="s">
        <v>9</v>
      </c>
      <c r="I323" s="7" t="str">
        <f t="shared" si="4"/>
        <v>7-06-04</v>
      </c>
      <c r="J323" s="7"/>
      <c r="K323" s="7"/>
      <c r="L323" s="7"/>
      <c r="M323" s="7" t="s">
        <v>3106</v>
      </c>
      <c r="N323" s="12" t="s">
        <v>845</v>
      </c>
      <c r="O323" s="14" t="s">
        <v>2708</v>
      </c>
      <c r="P323" s="14">
        <v>27621112</v>
      </c>
      <c r="Q323" s="14">
        <v>27621112</v>
      </c>
      <c r="R323" s="13"/>
      <c r="S323" s="7"/>
    </row>
    <row r="324" spans="1:19" x14ac:dyDescent="0.25">
      <c r="A324" s="9" t="s">
        <v>2208</v>
      </c>
      <c r="B324" s="8" t="s">
        <v>624</v>
      </c>
      <c r="C324" s="7" t="s">
        <v>2209</v>
      </c>
      <c r="D324" s="10" t="s">
        <v>2812</v>
      </c>
      <c r="E324" s="10" t="s">
        <v>7</v>
      </c>
      <c r="F324" s="11" t="s">
        <v>103</v>
      </c>
      <c r="G324" s="11" t="s">
        <v>8</v>
      </c>
      <c r="H324" s="11" t="s">
        <v>16</v>
      </c>
      <c r="I324" s="7" t="str">
        <f t="shared" si="4"/>
        <v>6-03-09</v>
      </c>
      <c r="J324" s="7"/>
      <c r="K324" s="7"/>
      <c r="L324" s="7"/>
      <c r="M324" s="7" t="s">
        <v>3100</v>
      </c>
      <c r="N324" s="12" t="s">
        <v>845</v>
      </c>
      <c r="O324" s="14" t="s">
        <v>2705</v>
      </c>
      <c r="P324" s="14">
        <v>27302700</v>
      </c>
      <c r="Q324" s="14">
        <v>27302700</v>
      </c>
      <c r="R324" s="13"/>
      <c r="S324" s="7"/>
    </row>
    <row r="325" spans="1:19" x14ac:dyDescent="0.25">
      <c r="A325" s="9" t="s">
        <v>2206</v>
      </c>
      <c r="B325" s="8" t="s">
        <v>623</v>
      </c>
      <c r="C325" s="7" t="s">
        <v>2207</v>
      </c>
      <c r="D325" s="10" t="s">
        <v>149</v>
      </c>
      <c r="E325" s="10" t="s">
        <v>12</v>
      </c>
      <c r="F325" s="11" t="s">
        <v>150</v>
      </c>
      <c r="G325" s="11" t="s">
        <v>10</v>
      </c>
      <c r="H325" s="11" t="s">
        <v>8</v>
      </c>
      <c r="I325" s="7" t="str">
        <f t="shared" si="4"/>
        <v>5-05-03</v>
      </c>
      <c r="J325" s="7"/>
      <c r="K325" s="7"/>
      <c r="L325" s="7"/>
      <c r="M325" s="7" t="s">
        <v>3099</v>
      </c>
      <c r="N325" s="12" t="s">
        <v>845</v>
      </c>
      <c r="O325" s="14" t="s">
        <v>2704</v>
      </c>
      <c r="P325" s="14">
        <v>26701597</v>
      </c>
      <c r="Q325" s="14">
        <v>26701597</v>
      </c>
      <c r="R325" s="13"/>
      <c r="S325" s="7"/>
    </row>
    <row r="326" spans="1:19" x14ac:dyDescent="0.25">
      <c r="A326" s="9" t="s">
        <v>2863</v>
      </c>
      <c r="B326" s="8" t="s">
        <v>2862</v>
      </c>
      <c r="C326" s="7" t="s">
        <v>2864</v>
      </c>
      <c r="D326" s="10" t="s">
        <v>136</v>
      </c>
      <c r="E326" s="10" t="s">
        <v>9</v>
      </c>
      <c r="F326" s="11" t="s">
        <v>137</v>
      </c>
      <c r="G326" s="11" t="s">
        <v>17</v>
      </c>
      <c r="H326" s="11" t="s">
        <v>8</v>
      </c>
      <c r="I326" s="7" t="str">
        <f t="shared" si="4"/>
        <v>4-10-03</v>
      </c>
      <c r="J326" s="7"/>
      <c r="K326" s="7"/>
      <c r="L326" s="7"/>
      <c r="M326" s="7" t="s">
        <v>3145</v>
      </c>
      <c r="N326" s="12" t="s">
        <v>845</v>
      </c>
      <c r="O326" s="14" t="s">
        <v>3653</v>
      </c>
      <c r="P326" s="14">
        <v>27640396</v>
      </c>
      <c r="Q326" s="14">
        <v>0</v>
      </c>
      <c r="R326" s="13"/>
      <c r="S326" s="7"/>
    </row>
    <row r="327" spans="1:19" x14ac:dyDescent="0.25">
      <c r="A327" s="9" t="s">
        <v>2241</v>
      </c>
      <c r="B327" s="8" t="s">
        <v>477</v>
      </c>
      <c r="C327" s="7" t="s">
        <v>2854</v>
      </c>
      <c r="D327" s="10" t="s">
        <v>60</v>
      </c>
      <c r="E327" s="10" t="s">
        <v>13</v>
      </c>
      <c r="F327" s="11" t="s">
        <v>55</v>
      </c>
      <c r="G327" s="11" t="s">
        <v>8</v>
      </c>
      <c r="H327" s="11" t="s">
        <v>21</v>
      </c>
      <c r="I327" s="7" t="str">
        <f t="shared" ref="I327:I390" si="5">CONCATENATE(F327,"-",G327,"-",H327)</f>
        <v>1-03-11</v>
      </c>
      <c r="J327" s="7"/>
      <c r="K327" s="7"/>
      <c r="L327" s="7"/>
      <c r="M327" s="7" t="s">
        <v>3117</v>
      </c>
      <c r="N327" s="12" t="s">
        <v>845</v>
      </c>
      <c r="O327" s="14" t="s">
        <v>841</v>
      </c>
      <c r="P327" s="14">
        <v>22759945</v>
      </c>
      <c r="Q327" s="14">
        <v>22759945</v>
      </c>
      <c r="R327" s="13"/>
      <c r="S327" s="7"/>
    </row>
    <row r="328" spans="1:19" x14ac:dyDescent="0.25">
      <c r="A328" s="9" t="s">
        <v>3590</v>
      </c>
      <c r="B328" s="8" t="s">
        <v>3591</v>
      </c>
      <c r="C328" s="7" t="s">
        <v>3592</v>
      </c>
      <c r="D328" s="10" t="s">
        <v>82</v>
      </c>
      <c r="E328" s="10" t="s">
        <v>16</v>
      </c>
      <c r="F328" s="11" t="s">
        <v>57</v>
      </c>
      <c r="G328" s="11" t="s">
        <v>9</v>
      </c>
      <c r="H328" s="11" t="s">
        <v>6</v>
      </c>
      <c r="I328" s="7" t="str">
        <f t="shared" si="5"/>
        <v>2-04-01</v>
      </c>
      <c r="J328" s="7"/>
      <c r="K328" s="7"/>
      <c r="L328" s="7"/>
      <c r="M328" s="7" t="s">
        <v>264</v>
      </c>
      <c r="N328" s="12" t="s">
        <v>845</v>
      </c>
      <c r="O328" s="14" t="s">
        <v>3654</v>
      </c>
      <c r="P328" s="14">
        <v>63828835</v>
      </c>
      <c r="Q328" s="14">
        <v>0</v>
      </c>
      <c r="R328" s="13"/>
      <c r="S328" s="7"/>
    </row>
    <row r="329" spans="1:19" x14ac:dyDescent="0.25">
      <c r="A329" s="9" t="s">
        <v>2265</v>
      </c>
      <c r="B329" s="8" t="s">
        <v>571</v>
      </c>
      <c r="C329" s="7" t="s">
        <v>2266</v>
      </c>
      <c r="D329" s="10" t="s">
        <v>60</v>
      </c>
      <c r="E329" s="10" t="s">
        <v>8</v>
      </c>
      <c r="F329" s="11" t="s">
        <v>55</v>
      </c>
      <c r="G329" s="11" t="s">
        <v>12</v>
      </c>
      <c r="H329" s="11" t="s">
        <v>8</v>
      </c>
      <c r="I329" s="7" t="str">
        <f t="shared" si="5"/>
        <v>1-06-03</v>
      </c>
      <c r="J329" s="7"/>
      <c r="K329" s="7"/>
      <c r="L329" s="7"/>
      <c r="M329" s="7" t="s">
        <v>245</v>
      </c>
      <c r="N329" s="12" t="s">
        <v>845</v>
      </c>
      <c r="O329" s="14" t="s">
        <v>4318</v>
      </c>
      <c r="P329" s="14">
        <v>24104630</v>
      </c>
      <c r="Q329" s="14">
        <v>24104630</v>
      </c>
      <c r="R329" s="13"/>
      <c r="S329" s="7"/>
    </row>
    <row r="330" spans="1:19" x14ac:dyDescent="0.25">
      <c r="A330" s="9" t="s">
        <v>2287</v>
      </c>
      <c r="B330" s="8" t="s">
        <v>659</v>
      </c>
      <c r="C330" s="7" t="s">
        <v>2288</v>
      </c>
      <c r="D330" s="10" t="s">
        <v>142</v>
      </c>
      <c r="E330" s="10" t="s">
        <v>9</v>
      </c>
      <c r="F330" s="11" t="s">
        <v>57</v>
      </c>
      <c r="G330" s="11" t="s">
        <v>17</v>
      </c>
      <c r="H330" s="11" t="s">
        <v>16</v>
      </c>
      <c r="I330" s="7" t="str">
        <f t="shared" si="5"/>
        <v>2-10-09</v>
      </c>
      <c r="J330" s="7"/>
      <c r="K330" s="7"/>
      <c r="L330" s="7"/>
      <c r="M330" s="7" t="s">
        <v>3133</v>
      </c>
      <c r="N330" s="12" t="s">
        <v>845</v>
      </c>
      <c r="O330" s="14" t="s">
        <v>2723</v>
      </c>
      <c r="P330" s="14">
        <v>24740717</v>
      </c>
      <c r="Q330" s="14">
        <v>24740717</v>
      </c>
      <c r="R330" s="13"/>
      <c r="S330" s="7"/>
    </row>
    <row r="331" spans="1:19" x14ac:dyDescent="0.25">
      <c r="A331" s="9" t="s">
        <v>2300</v>
      </c>
      <c r="B331" s="8" t="s">
        <v>398</v>
      </c>
      <c r="C331" s="7" t="s">
        <v>2301</v>
      </c>
      <c r="D331" s="10" t="s">
        <v>2812</v>
      </c>
      <c r="E331" s="10" t="s">
        <v>23</v>
      </c>
      <c r="F331" s="11" t="s">
        <v>103</v>
      </c>
      <c r="G331" s="11" t="s">
        <v>8</v>
      </c>
      <c r="H331" s="11" t="s">
        <v>8</v>
      </c>
      <c r="I331" s="7" t="str">
        <f t="shared" si="5"/>
        <v>6-03-03</v>
      </c>
      <c r="J331" s="7"/>
      <c r="K331" s="7"/>
      <c r="L331" s="7"/>
      <c r="M331" s="7" t="s">
        <v>3136</v>
      </c>
      <c r="N331" s="12" t="s">
        <v>845</v>
      </c>
      <c r="O331" s="14" t="s">
        <v>2730</v>
      </c>
      <c r="P331" s="14">
        <v>87148116</v>
      </c>
      <c r="Q331" s="14">
        <v>27305522</v>
      </c>
      <c r="R331" s="13"/>
      <c r="S331" s="7"/>
    </row>
    <row r="332" spans="1:19" x14ac:dyDescent="0.25">
      <c r="A332" s="9" t="s">
        <v>2267</v>
      </c>
      <c r="B332" s="8" t="s">
        <v>646</v>
      </c>
      <c r="C332" s="7" t="s">
        <v>2268</v>
      </c>
      <c r="D332" s="10" t="s">
        <v>152</v>
      </c>
      <c r="E332" s="10" t="s">
        <v>12</v>
      </c>
      <c r="F332" s="11" t="s">
        <v>71</v>
      </c>
      <c r="G332" s="11" t="s">
        <v>8</v>
      </c>
      <c r="H332" s="11" t="s">
        <v>7</v>
      </c>
      <c r="I332" s="7" t="str">
        <f t="shared" si="5"/>
        <v>3-03-02</v>
      </c>
      <c r="J332" s="7"/>
      <c r="K332" s="7"/>
      <c r="L332" s="7"/>
      <c r="M332" s="7" t="s">
        <v>791</v>
      </c>
      <c r="N332" s="12" t="s">
        <v>845</v>
      </c>
      <c r="O332" s="14" t="s">
        <v>4319</v>
      </c>
      <c r="P332" s="14">
        <v>22795011</v>
      </c>
      <c r="Q332" s="14">
        <v>22795011</v>
      </c>
      <c r="R332" s="13"/>
      <c r="S332" s="7"/>
    </row>
    <row r="333" spans="1:19" x14ac:dyDescent="0.25">
      <c r="A333" s="9" t="s">
        <v>2279</v>
      </c>
      <c r="B333" s="8" t="s">
        <v>653</v>
      </c>
      <c r="C333" s="7" t="s">
        <v>2280</v>
      </c>
      <c r="D333" s="10" t="s">
        <v>496</v>
      </c>
      <c r="E333" s="10" t="s">
        <v>7</v>
      </c>
      <c r="F333" s="11" t="s">
        <v>103</v>
      </c>
      <c r="G333" s="11" t="s">
        <v>12</v>
      </c>
      <c r="H333" s="11" t="s">
        <v>7</v>
      </c>
      <c r="I333" s="7" t="str">
        <f t="shared" si="5"/>
        <v>6-06-02</v>
      </c>
      <c r="J333" s="7"/>
      <c r="K333" s="7"/>
      <c r="L333" s="7"/>
      <c r="M333" s="7" t="s">
        <v>558</v>
      </c>
      <c r="N333" s="12" t="s">
        <v>845</v>
      </c>
      <c r="O333" s="14" t="s">
        <v>2729</v>
      </c>
      <c r="P333" s="14">
        <v>22003070</v>
      </c>
      <c r="Q333" s="14">
        <v>0</v>
      </c>
      <c r="R333" s="13"/>
      <c r="S333" s="7"/>
    </row>
    <row r="334" spans="1:19" x14ac:dyDescent="0.25">
      <c r="A334" s="9" t="s">
        <v>2281</v>
      </c>
      <c r="B334" s="8" t="s">
        <v>655</v>
      </c>
      <c r="C334" s="7" t="s">
        <v>2282</v>
      </c>
      <c r="D334" s="10" t="s">
        <v>496</v>
      </c>
      <c r="E334" s="10" t="s">
        <v>12</v>
      </c>
      <c r="F334" s="11" t="s">
        <v>103</v>
      </c>
      <c r="G334" s="11" t="s">
        <v>12</v>
      </c>
      <c r="H334" s="11" t="s">
        <v>6</v>
      </c>
      <c r="I334" s="7" t="str">
        <f t="shared" si="5"/>
        <v>6-06-01</v>
      </c>
      <c r="J334" s="7"/>
      <c r="K334" s="7"/>
      <c r="L334" s="7"/>
      <c r="M334" s="7" t="s">
        <v>3127</v>
      </c>
      <c r="N334" s="12" t="s">
        <v>845</v>
      </c>
      <c r="O334" s="14" t="s">
        <v>3091</v>
      </c>
      <c r="P334" s="14">
        <v>85976249</v>
      </c>
      <c r="Q334" s="14">
        <v>85976249</v>
      </c>
      <c r="R334" s="13"/>
      <c r="S334" s="7"/>
    </row>
    <row r="335" spans="1:19" x14ac:dyDescent="0.25">
      <c r="A335" s="9" t="s">
        <v>2277</v>
      </c>
      <c r="B335" s="8" t="s">
        <v>652</v>
      </c>
      <c r="C335" s="7" t="s">
        <v>2278</v>
      </c>
      <c r="D335" s="10" t="s">
        <v>496</v>
      </c>
      <c r="E335" s="10" t="s">
        <v>7</v>
      </c>
      <c r="F335" s="11" t="s">
        <v>103</v>
      </c>
      <c r="G335" s="11" t="s">
        <v>12</v>
      </c>
      <c r="H335" s="11" t="s">
        <v>7</v>
      </c>
      <c r="I335" s="7" t="str">
        <f t="shared" si="5"/>
        <v>6-06-02</v>
      </c>
      <c r="J335" s="7"/>
      <c r="K335" s="7"/>
      <c r="L335" s="7"/>
      <c r="M335" s="7" t="s">
        <v>3126</v>
      </c>
      <c r="N335" s="12" t="s">
        <v>845</v>
      </c>
      <c r="O335" s="14" t="s">
        <v>4320</v>
      </c>
      <c r="P335" s="14">
        <v>27876098</v>
      </c>
      <c r="Q335" s="14">
        <v>27876098</v>
      </c>
      <c r="R335" s="13"/>
      <c r="S335" s="7"/>
    </row>
    <row r="336" spans="1:19" x14ac:dyDescent="0.25">
      <c r="A336" s="9" t="s">
        <v>3593</v>
      </c>
      <c r="B336" s="8" t="s">
        <v>3594</v>
      </c>
      <c r="C336" s="7" t="s">
        <v>3595</v>
      </c>
      <c r="D336" s="10" t="s">
        <v>82</v>
      </c>
      <c r="E336" s="10" t="s">
        <v>16</v>
      </c>
      <c r="F336" s="11" t="s">
        <v>57</v>
      </c>
      <c r="G336" s="11" t="s">
        <v>16</v>
      </c>
      <c r="H336" s="11" t="s">
        <v>10</v>
      </c>
      <c r="I336" s="7" t="str">
        <f t="shared" si="5"/>
        <v>2-09-05</v>
      </c>
      <c r="J336" s="7"/>
      <c r="K336" s="7"/>
      <c r="L336" s="7"/>
      <c r="M336" s="7" t="s">
        <v>3306</v>
      </c>
      <c r="N336" s="12" t="s">
        <v>845</v>
      </c>
      <c r="O336" s="14" t="s">
        <v>3655</v>
      </c>
      <c r="P336" s="14">
        <v>24283285</v>
      </c>
      <c r="Q336" s="14">
        <v>24289926</v>
      </c>
      <c r="R336" s="13"/>
      <c r="S336" s="7"/>
    </row>
    <row r="337" spans="1:19" x14ac:dyDescent="0.25">
      <c r="A337" s="9" t="s">
        <v>2269</v>
      </c>
      <c r="B337" s="8" t="s">
        <v>647</v>
      </c>
      <c r="C337" s="7" t="s">
        <v>2270</v>
      </c>
      <c r="D337" s="10" t="s">
        <v>152</v>
      </c>
      <c r="E337" s="10" t="s">
        <v>8</v>
      </c>
      <c r="F337" s="11" t="s">
        <v>71</v>
      </c>
      <c r="G337" s="11" t="s">
        <v>15</v>
      </c>
      <c r="H337" s="11" t="s">
        <v>7</v>
      </c>
      <c r="I337" s="7" t="str">
        <f t="shared" si="5"/>
        <v>3-08-02</v>
      </c>
      <c r="J337" s="7"/>
      <c r="K337" s="7"/>
      <c r="L337" s="7"/>
      <c r="M337" s="7" t="s">
        <v>3124</v>
      </c>
      <c r="N337" s="12" t="s">
        <v>845</v>
      </c>
      <c r="O337" s="14" t="s">
        <v>2721</v>
      </c>
      <c r="P337" s="14">
        <v>25712182</v>
      </c>
      <c r="Q337" s="14">
        <v>83890694</v>
      </c>
      <c r="R337" s="13"/>
      <c r="S337" s="7"/>
    </row>
    <row r="338" spans="1:19" x14ac:dyDescent="0.25">
      <c r="A338" s="9" t="s">
        <v>2271</v>
      </c>
      <c r="B338" s="8" t="s">
        <v>648</v>
      </c>
      <c r="C338" s="7" t="s">
        <v>2272</v>
      </c>
      <c r="D338" s="10" t="s">
        <v>249</v>
      </c>
      <c r="E338" s="10" t="s">
        <v>6</v>
      </c>
      <c r="F338" s="11" t="s">
        <v>55</v>
      </c>
      <c r="G338" s="11" t="s">
        <v>10</v>
      </c>
      <c r="H338" s="11" t="s">
        <v>8</v>
      </c>
      <c r="I338" s="7" t="str">
        <f t="shared" si="5"/>
        <v>1-05-03</v>
      </c>
      <c r="J338" s="7"/>
      <c r="K338" s="7"/>
      <c r="L338" s="7"/>
      <c r="M338" s="7" t="s">
        <v>142</v>
      </c>
      <c r="N338" s="12" t="s">
        <v>845</v>
      </c>
      <c r="O338" s="14" t="s">
        <v>3656</v>
      </c>
      <c r="P338" s="14">
        <v>25466051</v>
      </c>
      <c r="Q338" s="14">
        <v>25463927</v>
      </c>
      <c r="R338" s="13"/>
      <c r="S338" s="7"/>
    </row>
    <row r="339" spans="1:19" x14ac:dyDescent="0.25">
      <c r="A339" s="9" t="s">
        <v>2308</v>
      </c>
      <c r="B339" s="8" t="s">
        <v>663</v>
      </c>
      <c r="C339" s="7" t="s">
        <v>2860</v>
      </c>
      <c r="D339" s="10" t="s">
        <v>102</v>
      </c>
      <c r="E339" s="10" t="s">
        <v>143</v>
      </c>
      <c r="F339" s="11" t="s">
        <v>103</v>
      </c>
      <c r="G339" s="11" t="s">
        <v>13</v>
      </c>
      <c r="H339" s="11" t="s">
        <v>9</v>
      </c>
      <c r="I339" s="7" t="str">
        <f t="shared" si="5"/>
        <v>6-07-04</v>
      </c>
      <c r="J339" s="7"/>
      <c r="K339" s="7"/>
      <c r="L339" s="7"/>
      <c r="M339" s="7" t="s">
        <v>3140</v>
      </c>
      <c r="N339" s="12" t="s">
        <v>845</v>
      </c>
      <c r="O339" s="14" t="s">
        <v>3141</v>
      </c>
      <c r="P339" s="14">
        <v>0</v>
      </c>
      <c r="Q339" s="14">
        <v>0</v>
      </c>
      <c r="R339" s="13"/>
      <c r="S339" s="7"/>
    </row>
    <row r="340" spans="1:19" x14ac:dyDescent="0.25">
      <c r="A340" s="9" t="s">
        <v>2318</v>
      </c>
      <c r="B340" s="8" t="s">
        <v>151</v>
      </c>
      <c r="C340" s="7" t="s">
        <v>2319</v>
      </c>
      <c r="D340" s="10" t="s">
        <v>102</v>
      </c>
      <c r="E340" s="10" t="s">
        <v>143</v>
      </c>
      <c r="F340" s="11" t="s">
        <v>103</v>
      </c>
      <c r="G340" s="11" t="s">
        <v>13</v>
      </c>
      <c r="H340" s="11" t="s">
        <v>9</v>
      </c>
      <c r="I340" s="7" t="str">
        <f t="shared" si="5"/>
        <v>6-07-04</v>
      </c>
      <c r="J340" s="7"/>
      <c r="K340" s="7"/>
      <c r="L340" s="7"/>
      <c r="M340" s="7" t="s">
        <v>2976</v>
      </c>
      <c r="N340" s="12" t="s">
        <v>845</v>
      </c>
      <c r="O340" s="14" t="s">
        <v>4321</v>
      </c>
      <c r="P340" s="14">
        <v>0</v>
      </c>
      <c r="Q340" s="14">
        <v>0</v>
      </c>
      <c r="R340" s="13"/>
      <c r="S340" s="7"/>
    </row>
    <row r="341" spans="1:19" x14ac:dyDescent="0.25">
      <c r="A341" s="9" t="s">
        <v>2275</v>
      </c>
      <c r="B341" s="8" t="s">
        <v>650</v>
      </c>
      <c r="C341" s="7" t="s">
        <v>2276</v>
      </c>
      <c r="D341" s="10" t="s">
        <v>338</v>
      </c>
      <c r="E341" s="10" t="s">
        <v>6</v>
      </c>
      <c r="F341" s="11" t="s">
        <v>150</v>
      </c>
      <c r="G341" s="11" t="s">
        <v>17</v>
      </c>
      <c r="H341" s="11" t="s">
        <v>9</v>
      </c>
      <c r="I341" s="7" t="str">
        <f t="shared" si="5"/>
        <v>5-10-04</v>
      </c>
      <c r="J341" s="7"/>
      <c r="K341" s="7"/>
      <c r="L341" s="7"/>
      <c r="M341" s="7" t="s">
        <v>819</v>
      </c>
      <c r="N341" s="12" t="s">
        <v>845</v>
      </c>
      <c r="O341" s="14" t="s">
        <v>2559</v>
      </c>
      <c r="P341" s="14">
        <v>26791051</v>
      </c>
      <c r="Q341" s="14">
        <v>26791051</v>
      </c>
      <c r="R341" s="13"/>
      <c r="S341" s="7"/>
    </row>
    <row r="342" spans="1:19" x14ac:dyDescent="0.25">
      <c r="A342" s="9" t="s">
        <v>2273</v>
      </c>
      <c r="B342" s="8" t="s">
        <v>649</v>
      </c>
      <c r="C342" s="7" t="s">
        <v>2274</v>
      </c>
      <c r="D342" s="10" t="s">
        <v>338</v>
      </c>
      <c r="E342" s="10" t="s">
        <v>9</v>
      </c>
      <c r="F342" s="11" t="s">
        <v>150</v>
      </c>
      <c r="G342" s="11" t="s">
        <v>6</v>
      </c>
      <c r="H342" s="11" t="s">
        <v>8</v>
      </c>
      <c r="I342" s="7" t="str">
        <f t="shared" si="5"/>
        <v>5-01-03</v>
      </c>
      <c r="J342" s="7"/>
      <c r="K342" s="7"/>
      <c r="L342" s="7"/>
      <c r="M342" s="7" t="s">
        <v>3125</v>
      </c>
      <c r="N342" s="12" t="s">
        <v>845</v>
      </c>
      <c r="O342" s="14" t="s">
        <v>2722</v>
      </c>
      <c r="P342" s="14">
        <v>26918211</v>
      </c>
      <c r="Q342" s="14">
        <v>26918211</v>
      </c>
      <c r="R342" s="13"/>
      <c r="S342" s="7"/>
    </row>
    <row r="343" spans="1:19" x14ac:dyDescent="0.25">
      <c r="A343" s="9" t="s">
        <v>2314</v>
      </c>
      <c r="B343" s="8" t="s">
        <v>667</v>
      </c>
      <c r="C343" s="7" t="s">
        <v>2315</v>
      </c>
      <c r="D343" s="10" t="s">
        <v>85</v>
      </c>
      <c r="E343" s="10" t="s">
        <v>15</v>
      </c>
      <c r="F343" s="11" t="s">
        <v>86</v>
      </c>
      <c r="G343" s="11" t="s">
        <v>9</v>
      </c>
      <c r="H343" s="11" t="s">
        <v>7</v>
      </c>
      <c r="I343" s="7" t="str">
        <f t="shared" si="5"/>
        <v>7-04-02</v>
      </c>
      <c r="J343" s="7"/>
      <c r="K343" s="7"/>
      <c r="L343" s="7"/>
      <c r="M343" s="7" t="s">
        <v>3146</v>
      </c>
      <c r="N343" s="12" t="s">
        <v>845</v>
      </c>
      <c r="O343" s="14" t="s">
        <v>2732</v>
      </c>
      <c r="P343" s="14">
        <v>27541100</v>
      </c>
      <c r="Q343" s="14">
        <v>0</v>
      </c>
      <c r="R343" s="13"/>
      <c r="S343" s="7"/>
    </row>
    <row r="344" spans="1:19" x14ac:dyDescent="0.25">
      <c r="A344" s="9" t="s">
        <v>2302</v>
      </c>
      <c r="B344" s="8" t="s">
        <v>351</v>
      </c>
      <c r="C344" s="7" t="s">
        <v>2303</v>
      </c>
      <c r="D344" s="10" t="s">
        <v>85</v>
      </c>
      <c r="E344" s="10" t="s">
        <v>10</v>
      </c>
      <c r="F344" s="11" t="s">
        <v>86</v>
      </c>
      <c r="G344" s="11" t="s">
        <v>8</v>
      </c>
      <c r="H344" s="11" t="s">
        <v>13</v>
      </c>
      <c r="I344" s="7" t="str">
        <f t="shared" si="5"/>
        <v>7-03-07</v>
      </c>
      <c r="J344" s="7"/>
      <c r="K344" s="7"/>
      <c r="L344" s="7"/>
      <c r="M344" s="7" t="s">
        <v>3137</v>
      </c>
      <c r="N344" s="12" t="s">
        <v>845</v>
      </c>
      <c r="O344" s="14" t="s">
        <v>3657</v>
      </c>
      <c r="P344" s="14">
        <v>89715338</v>
      </c>
      <c r="Q344" s="14">
        <v>27687141</v>
      </c>
      <c r="R344" s="13"/>
      <c r="S344" s="7"/>
    </row>
    <row r="345" spans="1:19" x14ac:dyDescent="0.25">
      <c r="A345" s="9" t="s">
        <v>2306</v>
      </c>
      <c r="B345" s="8" t="s">
        <v>662</v>
      </c>
      <c r="C345" s="7" t="s">
        <v>2307</v>
      </c>
      <c r="D345" s="10" t="s">
        <v>2813</v>
      </c>
      <c r="E345" s="10" t="s">
        <v>10</v>
      </c>
      <c r="F345" s="11" t="s">
        <v>86</v>
      </c>
      <c r="G345" s="11" t="s">
        <v>6</v>
      </c>
      <c r="H345" s="11" t="s">
        <v>7</v>
      </c>
      <c r="I345" s="7" t="str">
        <f t="shared" si="5"/>
        <v>7-01-02</v>
      </c>
      <c r="J345" s="7"/>
      <c r="K345" s="7"/>
      <c r="L345" s="7"/>
      <c r="M345" s="7" t="s">
        <v>3139</v>
      </c>
      <c r="N345" s="12" t="s">
        <v>845</v>
      </c>
      <c r="O345" s="14" t="s">
        <v>3658</v>
      </c>
      <c r="P345" s="14">
        <v>22064771</v>
      </c>
      <c r="Q345" s="14">
        <v>0</v>
      </c>
      <c r="R345" s="13"/>
      <c r="S345" s="7"/>
    </row>
    <row r="346" spans="1:19" x14ac:dyDescent="0.25">
      <c r="A346" s="9" t="s">
        <v>2309</v>
      </c>
      <c r="B346" s="8" t="s">
        <v>664</v>
      </c>
      <c r="C346" s="7" t="s">
        <v>2310</v>
      </c>
      <c r="D346" s="10" t="s">
        <v>809</v>
      </c>
      <c r="E346" s="10" t="s">
        <v>12</v>
      </c>
      <c r="F346" s="11" t="s">
        <v>71</v>
      </c>
      <c r="G346" s="11" t="s">
        <v>10</v>
      </c>
      <c r="H346" s="11" t="s">
        <v>22</v>
      </c>
      <c r="I346" s="7" t="str">
        <f t="shared" si="5"/>
        <v>3-05-12</v>
      </c>
      <c r="J346" s="7"/>
      <c r="K346" s="7"/>
      <c r="L346" s="7"/>
      <c r="M346" s="7" t="s">
        <v>3142</v>
      </c>
      <c r="N346" s="12" t="s">
        <v>845</v>
      </c>
      <c r="O346" s="14" t="s">
        <v>2731</v>
      </c>
      <c r="P346" s="14">
        <v>22065806</v>
      </c>
      <c r="Q346" s="14">
        <v>89721251</v>
      </c>
      <c r="R346" s="13"/>
      <c r="S346" s="7"/>
    </row>
    <row r="347" spans="1:19" x14ac:dyDescent="0.25">
      <c r="A347" s="9" t="s">
        <v>2295</v>
      </c>
      <c r="B347" s="8" t="s">
        <v>359</v>
      </c>
      <c r="C347" s="7" t="s">
        <v>2072</v>
      </c>
      <c r="D347" s="10" t="s">
        <v>821</v>
      </c>
      <c r="E347" s="10" t="s">
        <v>7</v>
      </c>
      <c r="F347" s="11" t="s">
        <v>150</v>
      </c>
      <c r="G347" s="11" t="s">
        <v>7</v>
      </c>
      <c r="H347" s="11" t="s">
        <v>13</v>
      </c>
      <c r="I347" s="7" t="str">
        <f t="shared" si="5"/>
        <v>5-02-07</v>
      </c>
      <c r="J347" s="7"/>
      <c r="K347" s="7"/>
      <c r="L347" s="7"/>
      <c r="M347" s="7" t="s">
        <v>814</v>
      </c>
      <c r="N347" s="12" t="s">
        <v>845</v>
      </c>
      <c r="O347" s="14" t="s">
        <v>4322</v>
      </c>
      <c r="P347" s="14">
        <v>26849171</v>
      </c>
      <c r="Q347" s="14">
        <v>88225182</v>
      </c>
      <c r="R347" s="13"/>
      <c r="S347" s="7"/>
    </row>
    <row r="348" spans="1:19" x14ac:dyDescent="0.25">
      <c r="A348" s="9" t="s">
        <v>2311</v>
      </c>
      <c r="B348" s="8" t="s">
        <v>665</v>
      </c>
      <c r="C348" s="7" t="s">
        <v>2861</v>
      </c>
      <c r="D348" s="10" t="s">
        <v>827</v>
      </c>
      <c r="E348" s="10" t="s">
        <v>7</v>
      </c>
      <c r="F348" s="11" t="s">
        <v>103</v>
      </c>
      <c r="G348" s="11" t="s">
        <v>6</v>
      </c>
      <c r="H348" s="11" t="s">
        <v>21</v>
      </c>
      <c r="I348" s="7" t="str">
        <f t="shared" si="5"/>
        <v>6-01-11</v>
      </c>
      <c r="J348" s="7"/>
      <c r="K348" s="7"/>
      <c r="L348" s="7"/>
      <c r="M348" s="7" t="s">
        <v>2911</v>
      </c>
      <c r="N348" s="12" t="s">
        <v>845</v>
      </c>
      <c r="O348" s="14" t="s">
        <v>3095</v>
      </c>
      <c r="P348" s="14">
        <v>26400989</v>
      </c>
      <c r="Q348" s="14">
        <v>26400989</v>
      </c>
      <c r="R348" s="13"/>
      <c r="S348" s="7"/>
    </row>
    <row r="349" spans="1:19" x14ac:dyDescent="0.25">
      <c r="A349" s="9" t="s">
        <v>2256</v>
      </c>
      <c r="B349" s="8" t="s">
        <v>538</v>
      </c>
      <c r="C349" s="7" t="s">
        <v>2257</v>
      </c>
      <c r="D349" s="10" t="s">
        <v>200</v>
      </c>
      <c r="E349" s="10" t="s">
        <v>9</v>
      </c>
      <c r="F349" s="11" t="s">
        <v>55</v>
      </c>
      <c r="G349" s="11" t="s">
        <v>13</v>
      </c>
      <c r="H349" s="11" t="s">
        <v>10</v>
      </c>
      <c r="I349" s="7" t="str">
        <f t="shared" si="5"/>
        <v>1-07-05</v>
      </c>
      <c r="J349" s="7"/>
      <c r="K349" s="7"/>
      <c r="L349" s="7"/>
      <c r="M349" s="7" t="s">
        <v>370</v>
      </c>
      <c r="N349" s="12" t="s">
        <v>845</v>
      </c>
      <c r="O349" s="14" t="s">
        <v>3659</v>
      </c>
      <c r="P349" s="14">
        <v>24170868</v>
      </c>
      <c r="Q349" s="14">
        <v>0</v>
      </c>
      <c r="R349" s="13"/>
      <c r="S349" s="7"/>
    </row>
    <row r="350" spans="1:19" x14ac:dyDescent="0.25">
      <c r="A350" s="9" t="s">
        <v>2858</v>
      </c>
      <c r="B350" s="8" t="s">
        <v>2857</v>
      </c>
      <c r="C350" s="7" t="s">
        <v>2859</v>
      </c>
      <c r="D350" s="10" t="s">
        <v>142</v>
      </c>
      <c r="E350" s="10" t="s">
        <v>12</v>
      </c>
      <c r="F350" s="11" t="s">
        <v>57</v>
      </c>
      <c r="G350" s="11" t="s">
        <v>7</v>
      </c>
      <c r="H350" s="11" t="s">
        <v>23</v>
      </c>
      <c r="I350" s="7" t="str">
        <f t="shared" si="5"/>
        <v>2-02-13</v>
      </c>
      <c r="J350" s="7"/>
      <c r="K350" s="7"/>
      <c r="L350" s="7"/>
      <c r="M350" s="7" t="s">
        <v>3129</v>
      </c>
      <c r="N350" s="12" t="s">
        <v>845</v>
      </c>
      <c r="O350" s="14" t="s">
        <v>4323</v>
      </c>
      <c r="P350" s="14">
        <v>24791435</v>
      </c>
      <c r="Q350" s="14">
        <v>0</v>
      </c>
      <c r="R350" s="13"/>
      <c r="S350" s="7"/>
    </row>
    <row r="351" spans="1:19" x14ac:dyDescent="0.25">
      <c r="A351" s="9" t="s">
        <v>2289</v>
      </c>
      <c r="B351" s="8" t="s">
        <v>348</v>
      </c>
      <c r="C351" s="7" t="s">
        <v>2290</v>
      </c>
      <c r="D351" s="10" t="s">
        <v>142</v>
      </c>
      <c r="E351" s="10" t="s">
        <v>21</v>
      </c>
      <c r="F351" s="11" t="s">
        <v>57</v>
      </c>
      <c r="G351" s="11" t="s">
        <v>17</v>
      </c>
      <c r="H351" s="11" t="s">
        <v>17</v>
      </c>
      <c r="I351" s="7" t="str">
        <f t="shared" si="5"/>
        <v>2-10-10</v>
      </c>
      <c r="J351" s="7"/>
      <c r="K351" s="7"/>
      <c r="L351" s="7"/>
      <c r="M351" s="7" t="s">
        <v>3134</v>
      </c>
      <c r="N351" s="12" t="s">
        <v>845</v>
      </c>
      <c r="O351" s="14" t="s">
        <v>3660</v>
      </c>
      <c r="P351" s="14">
        <v>24788906</v>
      </c>
      <c r="Q351" s="14">
        <v>24788906</v>
      </c>
      <c r="R351" s="13"/>
      <c r="S351" s="7"/>
    </row>
    <row r="352" spans="1:19" x14ac:dyDescent="0.25">
      <c r="A352" s="9" t="s">
        <v>2866</v>
      </c>
      <c r="B352" s="8" t="s">
        <v>2865</v>
      </c>
      <c r="C352" s="7" t="s">
        <v>2867</v>
      </c>
      <c r="D352" s="10" t="s">
        <v>81</v>
      </c>
      <c r="E352" s="10" t="s">
        <v>8</v>
      </c>
      <c r="F352" s="11" t="s">
        <v>57</v>
      </c>
      <c r="G352" s="11" t="s">
        <v>7</v>
      </c>
      <c r="H352" s="11" t="s">
        <v>22</v>
      </c>
      <c r="I352" s="7" t="str">
        <f t="shared" si="5"/>
        <v>2-02-12</v>
      </c>
      <c r="J352" s="7"/>
      <c r="K352" s="7"/>
      <c r="L352" s="7"/>
      <c r="M352" s="7" t="s">
        <v>154</v>
      </c>
      <c r="N352" s="12" t="s">
        <v>845</v>
      </c>
      <c r="O352" s="14" t="s">
        <v>3147</v>
      </c>
      <c r="P352" s="14">
        <v>22065855</v>
      </c>
      <c r="Q352" s="14">
        <v>22005169</v>
      </c>
      <c r="R352" s="13"/>
      <c r="S352" s="7"/>
    </row>
    <row r="353" spans="1:19" x14ac:dyDescent="0.25">
      <c r="A353" s="9" t="s">
        <v>3596</v>
      </c>
      <c r="B353" s="8" t="s">
        <v>3597</v>
      </c>
      <c r="C353" s="7" t="s">
        <v>3598</v>
      </c>
      <c r="D353" s="10" t="s">
        <v>81</v>
      </c>
      <c r="E353" s="10" t="s">
        <v>13</v>
      </c>
      <c r="F353" s="11" t="s">
        <v>57</v>
      </c>
      <c r="G353" s="11" t="s">
        <v>21</v>
      </c>
      <c r="H353" s="11" t="s">
        <v>9</v>
      </c>
      <c r="I353" s="7" t="str">
        <f t="shared" si="5"/>
        <v>2-11-04</v>
      </c>
      <c r="J353" s="7"/>
      <c r="K353" s="7"/>
      <c r="L353" s="7"/>
      <c r="M353" s="7" t="s">
        <v>3661</v>
      </c>
      <c r="N353" s="12" t="s">
        <v>845</v>
      </c>
      <c r="O353" s="14" t="s">
        <v>3662</v>
      </c>
      <c r="P353" s="14">
        <v>21006563</v>
      </c>
      <c r="Q353" s="14">
        <v>0</v>
      </c>
      <c r="R353" s="13"/>
      <c r="S353" s="7"/>
    </row>
    <row r="354" spans="1:19" x14ac:dyDescent="0.25">
      <c r="A354" s="9" t="s">
        <v>3599</v>
      </c>
      <c r="B354" s="8" t="s">
        <v>3600</v>
      </c>
      <c r="C354" s="7" t="s">
        <v>3601</v>
      </c>
      <c r="D354" s="10" t="s">
        <v>81</v>
      </c>
      <c r="E354" s="10" t="s">
        <v>9</v>
      </c>
      <c r="F354" s="11" t="s">
        <v>57</v>
      </c>
      <c r="G354" s="11" t="s">
        <v>22</v>
      </c>
      <c r="H354" s="11" t="s">
        <v>8</v>
      </c>
      <c r="I354" s="7" t="str">
        <f t="shared" si="5"/>
        <v>2-12-03</v>
      </c>
      <c r="J354" s="7"/>
      <c r="K354" s="7"/>
      <c r="L354" s="7"/>
      <c r="M354" s="7" t="s">
        <v>3663</v>
      </c>
      <c r="N354" s="12" t="s">
        <v>845</v>
      </c>
      <c r="O354" s="14" t="s">
        <v>3664</v>
      </c>
      <c r="P354" s="14">
        <v>24760069</v>
      </c>
      <c r="Q354" s="14">
        <v>0</v>
      </c>
      <c r="R354" s="13"/>
      <c r="S354" s="7"/>
    </row>
    <row r="355" spans="1:19" x14ac:dyDescent="0.25">
      <c r="A355" s="9" t="s">
        <v>2293</v>
      </c>
      <c r="B355" s="8" t="s">
        <v>349</v>
      </c>
      <c r="C355" s="7" t="s">
        <v>2294</v>
      </c>
      <c r="D355" s="10" t="s">
        <v>136</v>
      </c>
      <c r="E355" s="10" t="s">
        <v>10</v>
      </c>
      <c r="F355" s="11" t="s">
        <v>137</v>
      </c>
      <c r="G355" s="11" t="s">
        <v>17</v>
      </c>
      <c r="H355" s="11" t="s">
        <v>6</v>
      </c>
      <c r="I355" s="7" t="str">
        <f t="shared" si="5"/>
        <v>4-10-01</v>
      </c>
      <c r="J355" s="7"/>
      <c r="K355" s="7"/>
      <c r="L355" s="7"/>
      <c r="M355" s="7" t="s">
        <v>3135</v>
      </c>
      <c r="N355" s="12" t="s">
        <v>845</v>
      </c>
      <c r="O355" s="14" t="s">
        <v>3665</v>
      </c>
      <c r="P355" s="14">
        <v>22064283</v>
      </c>
      <c r="Q355" s="14">
        <v>22064283</v>
      </c>
      <c r="R355" s="13"/>
      <c r="S355" s="7"/>
    </row>
    <row r="356" spans="1:19" x14ac:dyDescent="0.25">
      <c r="A356" s="9" t="s">
        <v>2316</v>
      </c>
      <c r="B356" s="8" t="s">
        <v>668</v>
      </c>
      <c r="C356" s="7" t="s">
        <v>2317</v>
      </c>
      <c r="D356" s="10" t="s">
        <v>142</v>
      </c>
      <c r="E356" s="10" t="s">
        <v>16</v>
      </c>
      <c r="F356" s="11" t="s">
        <v>57</v>
      </c>
      <c r="G356" s="11" t="s">
        <v>143</v>
      </c>
      <c r="H356" s="11" t="s">
        <v>6</v>
      </c>
      <c r="I356" s="7" t="str">
        <f t="shared" si="5"/>
        <v>2-14-01</v>
      </c>
      <c r="J356" s="7"/>
      <c r="K356" s="7"/>
      <c r="L356" s="7"/>
      <c r="M356" s="7" t="s">
        <v>2920</v>
      </c>
      <c r="N356" s="12" t="s">
        <v>845</v>
      </c>
      <c r="O356" s="14" t="s">
        <v>4324</v>
      </c>
      <c r="P356" s="14">
        <v>41051139</v>
      </c>
      <c r="Q356" s="14">
        <v>0</v>
      </c>
      <c r="R356" s="13"/>
      <c r="S356" s="7"/>
    </row>
    <row r="357" spans="1:19" x14ac:dyDescent="0.25">
      <c r="A357" s="9" t="s">
        <v>2285</v>
      </c>
      <c r="B357" s="8" t="s">
        <v>657</v>
      </c>
      <c r="C357" s="7" t="s">
        <v>2286</v>
      </c>
      <c r="D357" s="10" t="s">
        <v>439</v>
      </c>
      <c r="E357" s="10" t="s">
        <v>17</v>
      </c>
      <c r="F357" s="11" t="s">
        <v>55</v>
      </c>
      <c r="G357" s="11" t="s">
        <v>440</v>
      </c>
      <c r="H357" s="11" t="s">
        <v>6</v>
      </c>
      <c r="I357" s="7" t="str">
        <f t="shared" si="5"/>
        <v>1-19-01</v>
      </c>
      <c r="J357" s="7"/>
      <c r="K357" s="7"/>
      <c r="L357" s="7"/>
      <c r="M357" s="7" t="s">
        <v>3131</v>
      </c>
      <c r="N357" s="12" t="s">
        <v>845</v>
      </c>
      <c r="O357" s="14" t="s">
        <v>4325</v>
      </c>
      <c r="P357" s="14">
        <v>27703561</v>
      </c>
      <c r="Q357" s="14">
        <v>27703561</v>
      </c>
      <c r="R357" s="13"/>
      <c r="S357" s="7"/>
    </row>
    <row r="358" spans="1:19" x14ac:dyDescent="0.25">
      <c r="A358" s="9" t="s">
        <v>2264</v>
      </c>
      <c r="B358" s="8" t="s">
        <v>563</v>
      </c>
      <c r="C358" s="7" t="s">
        <v>2856</v>
      </c>
      <c r="D358" s="10" t="s">
        <v>60</v>
      </c>
      <c r="E358" s="10" t="s">
        <v>7</v>
      </c>
      <c r="F358" s="11" t="s">
        <v>55</v>
      </c>
      <c r="G358" s="11" t="s">
        <v>8</v>
      </c>
      <c r="H358" s="11" t="s">
        <v>8</v>
      </c>
      <c r="I358" s="7" t="str">
        <f t="shared" si="5"/>
        <v>1-03-03</v>
      </c>
      <c r="J358" s="7"/>
      <c r="K358" s="7"/>
      <c r="L358" s="7"/>
      <c r="M358" s="7" t="s">
        <v>188</v>
      </c>
      <c r="N358" s="12" t="s">
        <v>845</v>
      </c>
      <c r="O358" s="14" t="s">
        <v>129</v>
      </c>
      <c r="P358" s="14">
        <v>22198848</v>
      </c>
      <c r="Q358" s="14">
        <v>22595019</v>
      </c>
      <c r="R358" s="13"/>
      <c r="S358" s="7"/>
    </row>
    <row r="359" spans="1:19" x14ac:dyDescent="0.25">
      <c r="A359" s="9" t="s">
        <v>2283</v>
      </c>
      <c r="B359" s="8" t="s">
        <v>656</v>
      </c>
      <c r="C359" s="7" t="s">
        <v>2284</v>
      </c>
      <c r="D359" s="10" t="s">
        <v>496</v>
      </c>
      <c r="E359" s="10" t="s">
        <v>6</v>
      </c>
      <c r="F359" s="11" t="s">
        <v>103</v>
      </c>
      <c r="G359" s="11" t="s">
        <v>12</v>
      </c>
      <c r="H359" s="11" t="s">
        <v>8</v>
      </c>
      <c r="I359" s="7" t="str">
        <f t="shared" si="5"/>
        <v>6-06-03</v>
      </c>
      <c r="J359" s="7"/>
      <c r="K359" s="7"/>
      <c r="L359" s="7"/>
      <c r="M359" s="7" t="s">
        <v>3128</v>
      </c>
      <c r="N359" s="12" t="s">
        <v>845</v>
      </c>
      <c r="O359" s="14" t="s">
        <v>2771</v>
      </c>
      <c r="P359" s="14">
        <v>27791745</v>
      </c>
      <c r="Q359" s="14">
        <v>27791745</v>
      </c>
      <c r="R359" s="13"/>
      <c r="S359" s="7"/>
    </row>
    <row r="360" spans="1:19" x14ac:dyDescent="0.25">
      <c r="A360" s="9" t="s">
        <v>2258</v>
      </c>
      <c r="B360" s="8" t="s">
        <v>539</v>
      </c>
      <c r="C360" s="7" t="s">
        <v>2259</v>
      </c>
      <c r="D360" s="10" t="s">
        <v>200</v>
      </c>
      <c r="E360" s="10" t="s">
        <v>9</v>
      </c>
      <c r="F360" s="11" t="s">
        <v>55</v>
      </c>
      <c r="G360" s="11" t="s">
        <v>9</v>
      </c>
      <c r="H360" s="11" t="s">
        <v>8</v>
      </c>
      <c r="I360" s="7" t="str">
        <f t="shared" si="5"/>
        <v>1-04-03</v>
      </c>
      <c r="J360" s="7"/>
      <c r="K360" s="7"/>
      <c r="L360" s="7"/>
      <c r="M360" s="7" t="s">
        <v>362</v>
      </c>
      <c r="N360" s="12" t="s">
        <v>845</v>
      </c>
      <c r="O360" s="14" t="s">
        <v>2719</v>
      </c>
      <c r="P360" s="14">
        <v>24171741</v>
      </c>
      <c r="Q360" s="14">
        <v>24171741</v>
      </c>
      <c r="R360" s="13" t="s">
        <v>3270</v>
      </c>
      <c r="S360" s="7"/>
    </row>
    <row r="361" spans="1:19" x14ac:dyDescent="0.25">
      <c r="A361" s="9" t="s">
        <v>2312</v>
      </c>
      <c r="B361" s="8" t="s">
        <v>666</v>
      </c>
      <c r="C361" s="7" t="s">
        <v>2313</v>
      </c>
      <c r="D361" s="10" t="s">
        <v>136</v>
      </c>
      <c r="E361" s="10" t="s">
        <v>7</v>
      </c>
      <c r="F361" s="11" t="s">
        <v>137</v>
      </c>
      <c r="G361" s="11" t="s">
        <v>17</v>
      </c>
      <c r="H361" s="11" t="s">
        <v>8</v>
      </c>
      <c r="I361" s="7" t="str">
        <f t="shared" si="5"/>
        <v>4-10-03</v>
      </c>
      <c r="J361" s="7"/>
      <c r="K361" s="7"/>
      <c r="L361" s="7"/>
      <c r="M361" s="7" t="s">
        <v>3143</v>
      </c>
      <c r="N361" s="12" t="s">
        <v>845</v>
      </c>
      <c r="O361" s="14" t="s">
        <v>3144</v>
      </c>
      <c r="P361" s="14">
        <v>27644515</v>
      </c>
      <c r="Q361" s="14">
        <v>27644515</v>
      </c>
      <c r="R361" s="13"/>
      <c r="S361" s="7"/>
    </row>
    <row r="362" spans="1:19" x14ac:dyDescent="0.25">
      <c r="A362" s="9" t="s">
        <v>2304</v>
      </c>
      <c r="B362" s="8" t="s">
        <v>661</v>
      </c>
      <c r="C362" s="7" t="s">
        <v>2305</v>
      </c>
      <c r="D362" s="10" t="s">
        <v>85</v>
      </c>
      <c r="E362" s="10" t="s">
        <v>9</v>
      </c>
      <c r="F362" s="11" t="s">
        <v>86</v>
      </c>
      <c r="G362" s="11" t="s">
        <v>8</v>
      </c>
      <c r="H362" s="11" t="s">
        <v>6</v>
      </c>
      <c r="I362" s="7" t="str">
        <f t="shared" si="5"/>
        <v>7-03-01</v>
      </c>
      <c r="J362" s="7"/>
      <c r="K362" s="7"/>
      <c r="L362" s="7"/>
      <c r="M362" s="7" t="s">
        <v>3138</v>
      </c>
      <c r="N362" s="12" t="s">
        <v>845</v>
      </c>
      <c r="O362" s="14" t="s">
        <v>4326</v>
      </c>
      <c r="P362" s="14">
        <v>27681191</v>
      </c>
      <c r="Q362" s="14">
        <v>27681191</v>
      </c>
      <c r="R362" s="13"/>
      <c r="S362" s="7"/>
    </row>
    <row r="363" spans="1:19" x14ac:dyDescent="0.25">
      <c r="A363" s="9" t="s">
        <v>2296</v>
      </c>
      <c r="B363" s="8" t="s">
        <v>393</v>
      </c>
      <c r="C363" s="7" t="s">
        <v>2297</v>
      </c>
      <c r="D363" s="10" t="s">
        <v>81</v>
      </c>
      <c r="E363" s="10" t="s">
        <v>9</v>
      </c>
      <c r="F363" s="11" t="s">
        <v>57</v>
      </c>
      <c r="G363" s="11" t="s">
        <v>22</v>
      </c>
      <c r="H363" s="11" t="s">
        <v>10</v>
      </c>
      <c r="I363" s="7" t="str">
        <f t="shared" si="5"/>
        <v>2-12-05</v>
      </c>
      <c r="J363" s="7"/>
      <c r="K363" s="7"/>
      <c r="L363" s="7"/>
      <c r="M363" s="7" t="s">
        <v>117</v>
      </c>
      <c r="N363" s="12" t="s">
        <v>845</v>
      </c>
      <c r="O363" s="14" t="s">
        <v>2728</v>
      </c>
      <c r="P363" s="14">
        <v>24543148</v>
      </c>
      <c r="Q363" s="14">
        <v>24543148</v>
      </c>
      <c r="R363" s="13"/>
      <c r="S363" s="7"/>
    </row>
    <row r="364" spans="1:19" x14ac:dyDescent="0.25">
      <c r="A364" s="9" t="s">
        <v>2298</v>
      </c>
      <c r="B364" s="8" t="s">
        <v>390</v>
      </c>
      <c r="C364" s="7" t="s">
        <v>2299</v>
      </c>
      <c r="D364" s="10" t="s">
        <v>496</v>
      </c>
      <c r="E364" s="10" t="s">
        <v>8</v>
      </c>
      <c r="F364" s="11" t="s">
        <v>103</v>
      </c>
      <c r="G364" s="11" t="s">
        <v>16</v>
      </c>
      <c r="H364" s="11" t="s">
        <v>6</v>
      </c>
      <c r="I364" s="7" t="str">
        <f t="shared" si="5"/>
        <v>6-09-01</v>
      </c>
      <c r="J364" s="7"/>
      <c r="K364" s="7"/>
      <c r="L364" s="7"/>
      <c r="M364" s="7" t="s">
        <v>2969</v>
      </c>
      <c r="N364" s="12" t="s">
        <v>845</v>
      </c>
      <c r="O364" s="14" t="s">
        <v>4327</v>
      </c>
      <c r="P364" s="14">
        <v>22005446</v>
      </c>
      <c r="Q364" s="14">
        <v>0</v>
      </c>
      <c r="R364" s="13"/>
      <c r="S364" s="7"/>
    </row>
    <row r="365" spans="1:19" x14ac:dyDescent="0.25">
      <c r="A365" s="9" t="s">
        <v>2320</v>
      </c>
      <c r="B365" s="8" t="s">
        <v>190</v>
      </c>
      <c r="C365" s="7" t="s">
        <v>2321</v>
      </c>
      <c r="D365" s="10" t="s">
        <v>85</v>
      </c>
      <c r="E365" s="10" t="s">
        <v>7</v>
      </c>
      <c r="F365" s="11" t="s">
        <v>86</v>
      </c>
      <c r="G365" s="11" t="s">
        <v>6</v>
      </c>
      <c r="H365" s="11" t="s">
        <v>9</v>
      </c>
      <c r="I365" s="7" t="str">
        <f t="shared" si="5"/>
        <v>7-01-04</v>
      </c>
      <c r="J365" s="7"/>
      <c r="K365" s="7"/>
      <c r="L365" s="7"/>
      <c r="M365" s="7" t="s">
        <v>782</v>
      </c>
      <c r="N365" s="12" t="s">
        <v>845</v>
      </c>
      <c r="O365" s="14" t="s">
        <v>4328</v>
      </c>
      <c r="P365" s="14">
        <v>22064592</v>
      </c>
      <c r="Q365" s="14">
        <v>0</v>
      </c>
      <c r="R365" s="13"/>
      <c r="S365" s="7"/>
    </row>
    <row r="366" spans="1:19" x14ac:dyDescent="0.25">
      <c r="A366" s="9" t="s">
        <v>2869</v>
      </c>
      <c r="B366" s="8" t="s">
        <v>2868</v>
      </c>
      <c r="C366" s="7" t="s">
        <v>2870</v>
      </c>
      <c r="D366" s="10" t="s">
        <v>338</v>
      </c>
      <c r="E366" s="10" t="s">
        <v>10</v>
      </c>
      <c r="F366" s="11" t="s">
        <v>150</v>
      </c>
      <c r="G366" s="11" t="s">
        <v>17</v>
      </c>
      <c r="H366" s="11" t="s">
        <v>7</v>
      </c>
      <c r="I366" s="7" t="str">
        <f t="shared" si="5"/>
        <v>5-10-02</v>
      </c>
      <c r="J366" s="7"/>
      <c r="K366" s="7"/>
      <c r="L366" s="7"/>
      <c r="M366" s="7" t="s">
        <v>3148</v>
      </c>
      <c r="N366" s="12" t="s">
        <v>845</v>
      </c>
      <c r="O366" s="14" t="s">
        <v>2712</v>
      </c>
      <c r="P366" s="14">
        <v>86771222</v>
      </c>
      <c r="Q366" s="14">
        <v>0</v>
      </c>
      <c r="R366" s="13"/>
      <c r="S366" s="7"/>
    </row>
    <row r="367" spans="1:19" x14ac:dyDescent="0.25">
      <c r="A367" s="9" t="s">
        <v>2335</v>
      </c>
      <c r="B367" s="8" t="s">
        <v>300</v>
      </c>
      <c r="C367" s="7" t="s">
        <v>2336</v>
      </c>
      <c r="D367" s="10" t="s">
        <v>613</v>
      </c>
      <c r="E367" s="10" t="s">
        <v>6</v>
      </c>
      <c r="F367" s="11" t="s">
        <v>150</v>
      </c>
      <c r="G367" s="11" t="s">
        <v>12</v>
      </c>
      <c r="H367" s="11" t="s">
        <v>7</v>
      </c>
      <c r="I367" s="7" t="str">
        <f t="shared" si="5"/>
        <v>5-06-02</v>
      </c>
      <c r="J367" s="7"/>
      <c r="K367" s="7"/>
      <c r="L367" s="7"/>
      <c r="M367" s="7" t="s">
        <v>3157</v>
      </c>
      <c r="N367" s="12" t="s">
        <v>845</v>
      </c>
      <c r="O367" s="14" t="s">
        <v>3158</v>
      </c>
      <c r="P367" s="14">
        <v>22005299</v>
      </c>
      <c r="Q367" s="14">
        <v>0</v>
      </c>
      <c r="R367" s="13"/>
      <c r="S367" s="7"/>
    </row>
    <row r="368" spans="1:19" x14ac:dyDescent="0.25">
      <c r="A368" s="9" t="s">
        <v>2324</v>
      </c>
      <c r="B368" s="8" t="s">
        <v>294</v>
      </c>
      <c r="C368" s="7" t="s">
        <v>2325</v>
      </c>
      <c r="D368" s="10" t="s">
        <v>249</v>
      </c>
      <c r="E368" s="10" t="s">
        <v>7</v>
      </c>
      <c r="F368" s="11" t="s">
        <v>71</v>
      </c>
      <c r="G368" s="11" t="s">
        <v>15</v>
      </c>
      <c r="H368" s="11" t="s">
        <v>7</v>
      </c>
      <c r="I368" s="7" t="str">
        <f t="shared" si="5"/>
        <v>3-08-02</v>
      </c>
      <c r="J368" s="7"/>
      <c r="K368" s="7"/>
      <c r="L368" s="7"/>
      <c r="M368" s="7" t="s">
        <v>3151</v>
      </c>
      <c r="N368" s="12" t="s">
        <v>845</v>
      </c>
      <c r="O368" s="14" t="s">
        <v>4329</v>
      </c>
      <c r="P368" s="14">
        <v>25711460</v>
      </c>
      <c r="Q368" s="14">
        <v>25711460</v>
      </c>
      <c r="R368" s="13"/>
      <c r="S368" s="7"/>
    </row>
    <row r="369" spans="1:19" x14ac:dyDescent="0.25">
      <c r="A369" s="9" t="s">
        <v>2366</v>
      </c>
      <c r="B369" s="8" t="s">
        <v>688</v>
      </c>
      <c r="C369" s="7" t="s">
        <v>2167</v>
      </c>
      <c r="D369" s="10" t="s">
        <v>152</v>
      </c>
      <c r="E369" s="10" t="s">
        <v>9</v>
      </c>
      <c r="F369" s="11" t="s">
        <v>71</v>
      </c>
      <c r="G369" s="11" t="s">
        <v>13</v>
      </c>
      <c r="H369" s="11" t="s">
        <v>10</v>
      </c>
      <c r="I369" s="7" t="str">
        <f t="shared" si="5"/>
        <v>3-07-05</v>
      </c>
      <c r="J369" s="7"/>
      <c r="K369" s="7"/>
      <c r="L369" s="7"/>
      <c r="M369" s="7" t="s">
        <v>453</v>
      </c>
      <c r="N369" s="12" t="s">
        <v>845</v>
      </c>
      <c r="O369" s="14" t="s">
        <v>2748</v>
      </c>
      <c r="P369" s="14">
        <v>25367402</v>
      </c>
      <c r="Q369" s="14">
        <v>25367402</v>
      </c>
      <c r="R369" s="13"/>
      <c r="S369" s="7"/>
    </row>
    <row r="370" spans="1:19" x14ac:dyDescent="0.25">
      <c r="A370" s="9" t="s">
        <v>2339</v>
      </c>
      <c r="B370" s="8" t="s">
        <v>671</v>
      </c>
      <c r="C370" s="7" t="s">
        <v>2340</v>
      </c>
      <c r="D370" s="10" t="s">
        <v>136</v>
      </c>
      <c r="E370" s="10" t="s">
        <v>7</v>
      </c>
      <c r="F370" s="11" t="s">
        <v>137</v>
      </c>
      <c r="G370" s="11" t="s">
        <v>17</v>
      </c>
      <c r="H370" s="11" t="s">
        <v>8</v>
      </c>
      <c r="I370" s="7" t="str">
        <f t="shared" si="5"/>
        <v>4-10-03</v>
      </c>
      <c r="J370" s="7"/>
      <c r="K370" s="7"/>
      <c r="L370" s="7"/>
      <c r="M370" s="7" t="s">
        <v>3161</v>
      </c>
      <c r="N370" s="12" t="s">
        <v>845</v>
      </c>
      <c r="O370" s="14" t="s">
        <v>4330</v>
      </c>
      <c r="P370" s="14">
        <v>27642042</v>
      </c>
      <c r="Q370" s="14">
        <v>27642042</v>
      </c>
      <c r="R370" s="13"/>
      <c r="S370" s="7"/>
    </row>
    <row r="371" spans="1:19" x14ac:dyDescent="0.25">
      <c r="A371" s="9" t="s">
        <v>2360</v>
      </c>
      <c r="B371" s="8" t="s">
        <v>684</v>
      </c>
      <c r="C371" s="7" t="s">
        <v>2361</v>
      </c>
      <c r="D371" s="10" t="s">
        <v>136</v>
      </c>
      <c r="E371" s="10" t="s">
        <v>8</v>
      </c>
      <c r="F371" s="11" t="s">
        <v>137</v>
      </c>
      <c r="G371" s="11" t="s">
        <v>17</v>
      </c>
      <c r="H371" s="11" t="s">
        <v>10</v>
      </c>
      <c r="I371" s="7" t="str">
        <f t="shared" si="5"/>
        <v>4-10-05</v>
      </c>
      <c r="J371" s="7"/>
      <c r="K371" s="7"/>
      <c r="L371" s="7"/>
      <c r="M371" s="7" t="s">
        <v>3173</v>
      </c>
      <c r="N371" s="12" t="s">
        <v>845</v>
      </c>
      <c r="O371" s="14" t="s">
        <v>2746</v>
      </c>
      <c r="P371" s="14">
        <v>22065132</v>
      </c>
      <c r="Q371" s="14">
        <v>0</v>
      </c>
      <c r="R371" s="13"/>
      <c r="S371" s="7"/>
    </row>
    <row r="372" spans="1:19" x14ac:dyDescent="0.25">
      <c r="A372" s="9" t="s">
        <v>2367</v>
      </c>
      <c r="B372" s="8" t="s">
        <v>689</v>
      </c>
      <c r="C372" s="7" t="s">
        <v>3602</v>
      </c>
      <c r="D372" s="10" t="s">
        <v>85</v>
      </c>
      <c r="E372" s="10" t="s">
        <v>9</v>
      </c>
      <c r="F372" s="11" t="s">
        <v>86</v>
      </c>
      <c r="G372" s="11" t="s">
        <v>8</v>
      </c>
      <c r="H372" s="11" t="s">
        <v>7</v>
      </c>
      <c r="I372" s="7" t="str">
        <f t="shared" si="5"/>
        <v>7-03-02</v>
      </c>
      <c r="J372" s="7"/>
      <c r="K372" s="7"/>
      <c r="L372" s="7"/>
      <c r="M372" s="7" t="s">
        <v>142</v>
      </c>
      <c r="N372" s="12" t="s">
        <v>845</v>
      </c>
      <c r="O372" s="14" t="s">
        <v>4331</v>
      </c>
      <c r="P372" s="14">
        <v>41051008</v>
      </c>
      <c r="Q372" s="14">
        <v>0</v>
      </c>
      <c r="R372" s="13"/>
      <c r="S372" s="7"/>
    </row>
    <row r="373" spans="1:19" x14ac:dyDescent="0.25">
      <c r="A373" s="9" t="s">
        <v>2341</v>
      </c>
      <c r="B373" s="8" t="s">
        <v>672</v>
      </c>
      <c r="C373" s="7" t="s">
        <v>1825</v>
      </c>
      <c r="D373" s="10" t="s">
        <v>821</v>
      </c>
      <c r="E373" s="10" t="s">
        <v>13</v>
      </c>
      <c r="F373" s="11" t="s">
        <v>150</v>
      </c>
      <c r="G373" s="11" t="s">
        <v>16</v>
      </c>
      <c r="H373" s="11" t="s">
        <v>8</v>
      </c>
      <c r="I373" s="7" t="str">
        <f t="shared" si="5"/>
        <v>5-09-03</v>
      </c>
      <c r="J373" s="7"/>
      <c r="K373" s="7"/>
      <c r="L373" s="7"/>
      <c r="M373" s="7" t="s">
        <v>2969</v>
      </c>
      <c r="N373" s="12" t="s">
        <v>845</v>
      </c>
      <c r="O373" s="14" t="s">
        <v>2787</v>
      </c>
      <c r="P373" s="14">
        <v>26562342</v>
      </c>
      <c r="Q373" s="14">
        <v>26562342</v>
      </c>
      <c r="R373" s="13"/>
      <c r="S373" s="7"/>
    </row>
    <row r="374" spans="1:19" x14ac:dyDescent="0.25">
      <c r="A374" s="9" t="s">
        <v>2875</v>
      </c>
      <c r="B374" s="8" t="s">
        <v>2874</v>
      </c>
      <c r="C374" s="7" t="s">
        <v>2876</v>
      </c>
      <c r="D374" s="10" t="s">
        <v>136</v>
      </c>
      <c r="E374" s="10" t="s">
        <v>8</v>
      </c>
      <c r="F374" s="11" t="s">
        <v>137</v>
      </c>
      <c r="G374" s="11" t="s">
        <v>17</v>
      </c>
      <c r="H374" s="11" t="s">
        <v>10</v>
      </c>
      <c r="I374" s="7" t="str">
        <f t="shared" si="5"/>
        <v>4-10-05</v>
      </c>
      <c r="J374" s="7"/>
      <c r="K374" s="7"/>
      <c r="L374" s="7"/>
      <c r="M374" s="7" t="s">
        <v>105</v>
      </c>
      <c r="N374" s="12" t="s">
        <v>845</v>
      </c>
      <c r="O374" s="14" t="s">
        <v>3170</v>
      </c>
      <c r="P374" s="14">
        <v>44047044</v>
      </c>
      <c r="Q374" s="14">
        <v>0</v>
      </c>
      <c r="R374" s="13"/>
      <c r="S374" s="7"/>
    </row>
    <row r="375" spans="1:19" x14ac:dyDescent="0.25">
      <c r="A375" s="9" t="s">
        <v>2329</v>
      </c>
      <c r="B375" s="8" t="s">
        <v>315</v>
      </c>
      <c r="C375" s="7" t="s">
        <v>2330</v>
      </c>
      <c r="D375" s="10" t="s">
        <v>142</v>
      </c>
      <c r="E375" s="10" t="s">
        <v>23</v>
      </c>
      <c r="F375" s="11" t="s">
        <v>57</v>
      </c>
      <c r="G375" s="11" t="s">
        <v>17</v>
      </c>
      <c r="H375" s="11" t="s">
        <v>23</v>
      </c>
      <c r="I375" s="7" t="str">
        <f t="shared" si="5"/>
        <v>2-10-13</v>
      </c>
      <c r="J375" s="7"/>
      <c r="K375" s="7"/>
      <c r="L375" s="7"/>
      <c r="M375" s="7" t="s">
        <v>3154</v>
      </c>
      <c r="N375" s="12" t="s">
        <v>845</v>
      </c>
      <c r="O375" s="14" t="s">
        <v>4332</v>
      </c>
      <c r="P375" s="14">
        <v>22005248</v>
      </c>
      <c r="Q375" s="14">
        <v>0</v>
      </c>
      <c r="R375" s="13"/>
      <c r="S375" s="7"/>
    </row>
    <row r="376" spans="1:19" x14ac:dyDescent="0.25">
      <c r="A376" s="9" t="s">
        <v>2872</v>
      </c>
      <c r="B376" s="8" t="s">
        <v>2871</v>
      </c>
      <c r="C376" s="7" t="s">
        <v>2873</v>
      </c>
      <c r="D376" s="10" t="s">
        <v>81</v>
      </c>
      <c r="E376" s="10" t="s">
        <v>16</v>
      </c>
      <c r="F376" s="11" t="s">
        <v>57</v>
      </c>
      <c r="G376" s="11" t="s">
        <v>7</v>
      </c>
      <c r="H376" s="11" t="s">
        <v>23</v>
      </c>
      <c r="I376" s="7" t="str">
        <f t="shared" si="5"/>
        <v>2-02-13</v>
      </c>
      <c r="J376" s="7"/>
      <c r="K376" s="7"/>
      <c r="L376" s="7"/>
      <c r="M376" s="7" t="s">
        <v>3155</v>
      </c>
      <c r="N376" s="12" t="s">
        <v>845</v>
      </c>
      <c r="O376" s="14" t="s">
        <v>3666</v>
      </c>
      <c r="P376" s="14">
        <v>24680598</v>
      </c>
      <c r="Q376" s="14">
        <v>0</v>
      </c>
      <c r="R376" s="13"/>
      <c r="S376" s="7"/>
    </row>
    <row r="377" spans="1:19" x14ac:dyDescent="0.25">
      <c r="A377" s="9" t="s">
        <v>2326</v>
      </c>
      <c r="B377" s="8" t="s">
        <v>1468</v>
      </c>
      <c r="C377" s="7" t="s">
        <v>2327</v>
      </c>
      <c r="D377" s="10" t="s">
        <v>152</v>
      </c>
      <c r="E377" s="10" t="s">
        <v>7</v>
      </c>
      <c r="F377" s="11" t="s">
        <v>71</v>
      </c>
      <c r="G377" s="11" t="s">
        <v>6</v>
      </c>
      <c r="H377" s="11" t="s">
        <v>9</v>
      </c>
      <c r="I377" s="7" t="str">
        <f t="shared" si="5"/>
        <v>3-01-04</v>
      </c>
      <c r="J377" s="7"/>
      <c r="K377" s="7"/>
      <c r="L377" s="7"/>
      <c r="M377" s="7" t="s">
        <v>3152</v>
      </c>
      <c r="N377" s="12" t="s">
        <v>845</v>
      </c>
      <c r="O377" s="14" t="s">
        <v>2737</v>
      </c>
      <c r="P377" s="14">
        <v>25372576</v>
      </c>
      <c r="Q377" s="14">
        <v>25372676</v>
      </c>
      <c r="R377" s="13"/>
      <c r="S377" s="7"/>
    </row>
    <row r="378" spans="1:19" x14ac:dyDescent="0.25">
      <c r="A378" s="9" t="s">
        <v>2393</v>
      </c>
      <c r="B378" s="8" t="s">
        <v>703</v>
      </c>
      <c r="C378" s="7" t="s">
        <v>2889</v>
      </c>
      <c r="D378" s="10" t="s">
        <v>102</v>
      </c>
      <c r="E378" s="10" t="s">
        <v>15</v>
      </c>
      <c r="F378" s="11" t="s">
        <v>103</v>
      </c>
      <c r="G378" s="11" t="s">
        <v>8</v>
      </c>
      <c r="H378" s="11" t="s">
        <v>13</v>
      </c>
      <c r="I378" s="7" t="str">
        <f t="shared" si="5"/>
        <v>6-03-07</v>
      </c>
      <c r="J378" s="7"/>
      <c r="K378" s="7"/>
      <c r="L378" s="7"/>
      <c r="M378" s="7" t="s">
        <v>795</v>
      </c>
      <c r="N378" s="12" t="s">
        <v>845</v>
      </c>
      <c r="O378" s="14" t="s">
        <v>3190</v>
      </c>
      <c r="P378" s="14">
        <v>22005070</v>
      </c>
      <c r="Q378" s="14">
        <v>27735242</v>
      </c>
      <c r="R378" s="13"/>
      <c r="S378" s="7"/>
    </row>
    <row r="379" spans="1:19" x14ac:dyDescent="0.25">
      <c r="A379" s="9" t="s">
        <v>2368</v>
      </c>
      <c r="B379" s="8" t="s">
        <v>690</v>
      </c>
      <c r="C379" s="7" t="s">
        <v>2369</v>
      </c>
      <c r="D379" s="10" t="s">
        <v>82</v>
      </c>
      <c r="E379" s="10" t="s">
        <v>16</v>
      </c>
      <c r="F379" s="11" t="s">
        <v>57</v>
      </c>
      <c r="G379" s="11" t="s">
        <v>9</v>
      </c>
      <c r="H379" s="11" t="s">
        <v>9</v>
      </c>
      <c r="I379" s="7" t="str">
        <f t="shared" si="5"/>
        <v>2-04-04</v>
      </c>
      <c r="J379" s="7"/>
      <c r="K379" s="7"/>
      <c r="L379" s="7"/>
      <c r="M379" s="7" t="s">
        <v>706</v>
      </c>
      <c r="N379" s="12" t="s">
        <v>845</v>
      </c>
      <c r="O379" s="14" t="s">
        <v>2749</v>
      </c>
      <c r="P379" s="14">
        <v>26352584</v>
      </c>
      <c r="Q379" s="14">
        <v>26352584</v>
      </c>
      <c r="R379" s="13"/>
      <c r="S379" s="7"/>
    </row>
    <row r="380" spans="1:19" x14ac:dyDescent="0.25">
      <c r="A380" s="9" t="s">
        <v>2348</v>
      </c>
      <c r="B380" s="8" t="s">
        <v>676</v>
      </c>
      <c r="C380" s="7" t="s">
        <v>2349</v>
      </c>
      <c r="D380" s="10" t="s">
        <v>200</v>
      </c>
      <c r="E380" s="10" t="s">
        <v>8</v>
      </c>
      <c r="F380" s="11" t="s">
        <v>55</v>
      </c>
      <c r="G380" s="11" t="s">
        <v>9</v>
      </c>
      <c r="H380" s="11" t="s">
        <v>16</v>
      </c>
      <c r="I380" s="7" t="str">
        <f t="shared" si="5"/>
        <v>1-04-09</v>
      </c>
      <c r="J380" s="7"/>
      <c r="K380" s="7"/>
      <c r="L380" s="7"/>
      <c r="M380" s="7" t="s">
        <v>3167</v>
      </c>
      <c r="N380" s="12" t="s">
        <v>845</v>
      </c>
      <c r="O380" s="14" t="s">
        <v>2743</v>
      </c>
      <c r="P380" s="14">
        <v>87457972</v>
      </c>
      <c r="Q380" s="14">
        <v>0</v>
      </c>
      <c r="R380" s="13"/>
      <c r="S380" s="7"/>
    </row>
    <row r="381" spans="1:19" x14ac:dyDescent="0.25">
      <c r="A381" s="9" t="s">
        <v>2364</v>
      </c>
      <c r="B381" s="8" t="s">
        <v>687</v>
      </c>
      <c r="C381" s="7" t="s">
        <v>2365</v>
      </c>
      <c r="D381" s="10" t="s">
        <v>809</v>
      </c>
      <c r="E381" s="10" t="s">
        <v>13</v>
      </c>
      <c r="F381" s="11" t="s">
        <v>71</v>
      </c>
      <c r="G381" s="11" t="s">
        <v>10</v>
      </c>
      <c r="H381" s="11" t="s">
        <v>22</v>
      </c>
      <c r="I381" s="7" t="str">
        <f t="shared" si="5"/>
        <v>3-05-12</v>
      </c>
      <c r="J381" s="7"/>
      <c r="K381" s="7"/>
      <c r="L381" s="7"/>
      <c r="M381" s="7" t="s">
        <v>3175</v>
      </c>
      <c r="N381" s="12" t="s">
        <v>845</v>
      </c>
      <c r="O381" s="14" t="s">
        <v>2747</v>
      </c>
      <c r="P381" s="14">
        <v>22064757</v>
      </c>
      <c r="Q381" s="14">
        <v>86403460</v>
      </c>
      <c r="R381" s="13"/>
      <c r="S381" s="7"/>
    </row>
    <row r="382" spans="1:19" x14ac:dyDescent="0.25">
      <c r="A382" s="9" t="s">
        <v>2333</v>
      </c>
      <c r="B382" s="8" t="s">
        <v>316</v>
      </c>
      <c r="C382" s="7" t="s">
        <v>2334</v>
      </c>
      <c r="D382" s="10" t="s">
        <v>496</v>
      </c>
      <c r="E382" s="10" t="s">
        <v>10</v>
      </c>
      <c r="F382" s="11" t="s">
        <v>103</v>
      </c>
      <c r="G382" s="11" t="s">
        <v>21</v>
      </c>
      <c r="H382" s="11" t="s">
        <v>7</v>
      </c>
      <c r="I382" s="7" t="str">
        <f t="shared" si="5"/>
        <v>6-11-02</v>
      </c>
      <c r="J382" s="7"/>
      <c r="K382" s="7"/>
      <c r="L382" s="7"/>
      <c r="M382" s="7" t="s">
        <v>3156</v>
      </c>
      <c r="N382" s="12" t="s">
        <v>845</v>
      </c>
      <c r="O382" s="14" t="s">
        <v>2739</v>
      </c>
      <c r="P382" s="14">
        <v>26371029</v>
      </c>
      <c r="Q382" s="14">
        <v>26371029</v>
      </c>
      <c r="R382" s="13"/>
      <c r="S382" s="7"/>
    </row>
    <row r="383" spans="1:19" x14ac:dyDescent="0.25">
      <c r="A383" s="9" t="s">
        <v>2358</v>
      </c>
      <c r="B383" s="8" t="s">
        <v>682</v>
      </c>
      <c r="C383" s="7" t="s">
        <v>2359</v>
      </c>
      <c r="D383" s="10" t="s">
        <v>439</v>
      </c>
      <c r="E383" s="10" t="s">
        <v>12</v>
      </c>
      <c r="F383" s="11" t="s">
        <v>55</v>
      </c>
      <c r="G383" s="11" t="s">
        <v>440</v>
      </c>
      <c r="H383" s="11" t="s">
        <v>15</v>
      </c>
      <c r="I383" s="7" t="str">
        <f t="shared" si="5"/>
        <v>1-19-08</v>
      </c>
      <c r="J383" s="7"/>
      <c r="K383" s="7"/>
      <c r="L383" s="7"/>
      <c r="M383" s="7" t="s">
        <v>3172</v>
      </c>
      <c r="N383" s="12" t="s">
        <v>845</v>
      </c>
      <c r="O383" s="14" t="s">
        <v>4333</v>
      </c>
      <c r="P383" s="14">
        <v>27312080</v>
      </c>
      <c r="Q383" s="14">
        <v>27311616</v>
      </c>
      <c r="R383" s="13"/>
      <c r="S383" s="7"/>
    </row>
    <row r="384" spans="1:19" x14ac:dyDescent="0.25">
      <c r="A384" s="9" t="s">
        <v>2342</v>
      </c>
      <c r="B384" s="8" t="s">
        <v>673</v>
      </c>
      <c r="C384" s="7" t="s">
        <v>2343</v>
      </c>
      <c r="D384" s="10" t="s">
        <v>81</v>
      </c>
      <c r="E384" s="10" t="s">
        <v>13</v>
      </c>
      <c r="F384" s="11" t="s">
        <v>57</v>
      </c>
      <c r="G384" s="11" t="s">
        <v>21</v>
      </c>
      <c r="H384" s="11" t="s">
        <v>7</v>
      </c>
      <c r="I384" s="7" t="str">
        <f t="shared" si="5"/>
        <v>2-11-02</v>
      </c>
      <c r="J384" s="7"/>
      <c r="K384" s="7"/>
      <c r="L384" s="7"/>
      <c r="M384" s="7" t="s">
        <v>3163</v>
      </c>
      <c r="N384" s="12" t="s">
        <v>845</v>
      </c>
      <c r="O384" s="14" t="s">
        <v>3164</v>
      </c>
      <c r="P384" s="14">
        <v>24634353</v>
      </c>
      <c r="Q384" s="14">
        <v>24632193</v>
      </c>
      <c r="R384" s="13"/>
      <c r="S384" s="7"/>
    </row>
    <row r="385" spans="1:19" x14ac:dyDescent="0.25">
      <c r="A385" s="9" t="s">
        <v>2328</v>
      </c>
      <c r="B385" s="8" t="s">
        <v>312</v>
      </c>
      <c r="C385" s="7" t="s">
        <v>1379</v>
      </c>
      <c r="D385" s="10" t="s">
        <v>152</v>
      </c>
      <c r="E385" s="10" t="s">
        <v>8</v>
      </c>
      <c r="F385" s="11" t="s">
        <v>71</v>
      </c>
      <c r="G385" s="11" t="s">
        <v>15</v>
      </c>
      <c r="H385" s="11" t="s">
        <v>6</v>
      </c>
      <c r="I385" s="7" t="str">
        <f t="shared" si="5"/>
        <v>3-08-01</v>
      </c>
      <c r="J385" s="7"/>
      <c r="K385" s="7"/>
      <c r="L385" s="7"/>
      <c r="M385" s="7" t="s">
        <v>3153</v>
      </c>
      <c r="N385" s="12" t="s">
        <v>845</v>
      </c>
      <c r="O385" s="14" t="s">
        <v>805</v>
      </c>
      <c r="P385" s="14">
        <v>25734889</v>
      </c>
      <c r="Q385" s="14">
        <v>25734889</v>
      </c>
      <c r="R385" s="13"/>
      <c r="S385" s="7"/>
    </row>
    <row r="386" spans="1:19" x14ac:dyDescent="0.25">
      <c r="A386" s="9" t="s">
        <v>2331</v>
      </c>
      <c r="B386" s="8" t="s">
        <v>303</v>
      </c>
      <c r="C386" s="7" t="s">
        <v>2332</v>
      </c>
      <c r="D386" s="10" t="s">
        <v>142</v>
      </c>
      <c r="E386" s="10" t="s">
        <v>6</v>
      </c>
      <c r="F386" s="11" t="s">
        <v>57</v>
      </c>
      <c r="G386" s="11" t="s">
        <v>345</v>
      </c>
      <c r="H386" s="11" t="s">
        <v>6</v>
      </c>
      <c r="I386" s="7" t="str">
        <f t="shared" si="5"/>
        <v>2-16-01</v>
      </c>
      <c r="J386" s="7"/>
      <c r="K386" s="7"/>
      <c r="L386" s="7"/>
      <c r="M386" s="7" t="s">
        <v>769</v>
      </c>
      <c r="N386" s="12" t="s">
        <v>845</v>
      </c>
      <c r="O386" s="14" t="s">
        <v>2738</v>
      </c>
      <c r="P386" s="14">
        <v>24655444</v>
      </c>
      <c r="Q386" s="14">
        <v>24655444</v>
      </c>
      <c r="R386" s="13"/>
      <c r="S386" s="7"/>
    </row>
    <row r="387" spans="1:19" x14ac:dyDescent="0.25">
      <c r="A387" s="9" t="s">
        <v>2344</v>
      </c>
      <c r="B387" s="8" t="s">
        <v>674</v>
      </c>
      <c r="C387" s="7" t="s">
        <v>2345</v>
      </c>
      <c r="D387" s="10" t="s">
        <v>81</v>
      </c>
      <c r="E387" s="10" t="s">
        <v>8</v>
      </c>
      <c r="F387" s="11" t="s">
        <v>57</v>
      </c>
      <c r="G387" s="11" t="s">
        <v>7</v>
      </c>
      <c r="H387" s="11" t="s">
        <v>7</v>
      </c>
      <c r="I387" s="7" t="str">
        <f t="shared" si="5"/>
        <v>2-02-02</v>
      </c>
      <c r="J387" s="7"/>
      <c r="K387" s="7"/>
      <c r="L387" s="7"/>
      <c r="M387" s="7" t="s">
        <v>3165</v>
      </c>
      <c r="N387" s="12" t="s">
        <v>845</v>
      </c>
      <c r="O387" s="14" t="s">
        <v>2742</v>
      </c>
      <c r="P387" s="14">
        <v>24471192</v>
      </c>
      <c r="Q387" s="14">
        <v>24471192</v>
      </c>
      <c r="R387" s="13"/>
      <c r="S387" s="7"/>
    </row>
    <row r="388" spans="1:19" x14ac:dyDescent="0.25">
      <c r="A388" s="9" t="s">
        <v>2346</v>
      </c>
      <c r="B388" s="8" t="s">
        <v>675</v>
      </c>
      <c r="C388" s="7" t="s">
        <v>2347</v>
      </c>
      <c r="D388" s="10" t="s">
        <v>81</v>
      </c>
      <c r="E388" s="10" t="s">
        <v>6</v>
      </c>
      <c r="F388" s="11" t="s">
        <v>57</v>
      </c>
      <c r="G388" s="11" t="s">
        <v>7</v>
      </c>
      <c r="H388" s="11" t="s">
        <v>13</v>
      </c>
      <c r="I388" s="7" t="str">
        <f t="shared" si="5"/>
        <v>2-02-07</v>
      </c>
      <c r="J388" s="7"/>
      <c r="K388" s="7"/>
      <c r="L388" s="7"/>
      <c r="M388" s="7" t="s">
        <v>3166</v>
      </c>
      <c r="N388" s="12" t="s">
        <v>845</v>
      </c>
      <c r="O388" s="14" t="s">
        <v>4334</v>
      </c>
      <c r="P388" s="14">
        <v>24453417</v>
      </c>
      <c r="Q388" s="14">
        <v>24453417</v>
      </c>
      <c r="R388" s="13"/>
      <c r="S388" s="7"/>
    </row>
    <row r="389" spans="1:19" x14ac:dyDescent="0.25">
      <c r="A389" s="9" t="s">
        <v>2352</v>
      </c>
      <c r="B389" s="8" t="s">
        <v>678</v>
      </c>
      <c r="C389" s="7" t="s">
        <v>2353</v>
      </c>
      <c r="D389" s="10" t="s">
        <v>82</v>
      </c>
      <c r="E389" s="10" t="s">
        <v>10</v>
      </c>
      <c r="F389" s="11" t="s">
        <v>57</v>
      </c>
      <c r="G389" s="11" t="s">
        <v>6</v>
      </c>
      <c r="H389" s="11" t="s">
        <v>7</v>
      </c>
      <c r="I389" s="7" t="str">
        <f t="shared" si="5"/>
        <v>2-01-02</v>
      </c>
      <c r="J389" s="7"/>
      <c r="K389" s="7"/>
      <c r="L389" s="7"/>
      <c r="M389" s="7" t="s">
        <v>3169</v>
      </c>
      <c r="N389" s="12" t="s">
        <v>845</v>
      </c>
      <c r="O389" s="14" t="s">
        <v>2744</v>
      </c>
      <c r="P389" s="14">
        <v>24332726</v>
      </c>
      <c r="Q389" s="14">
        <v>24332726</v>
      </c>
      <c r="R389" s="13"/>
      <c r="S389" s="7"/>
    </row>
    <row r="390" spans="1:19" x14ac:dyDescent="0.25">
      <c r="A390" s="9" t="s">
        <v>2322</v>
      </c>
      <c r="B390" s="8" t="s">
        <v>282</v>
      </c>
      <c r="C390" s="7" t="s">
        <v>2323</v>
      </c>
      <c r="D390" s="10" t="s">
        <v>249</v>
      </c>
      <c r="E390" s="10" t="s">
        <v>8</v>
      </c>
      <c r="F390" s="11" t="s">
        <v>55</v>
      </c>
      <c r="G390" s="11" t="s">
        <v>799</v>
      </c>
      <c r="H390" s="11" t="s">
        <v>9</v>
      </c>
      <c r="I390" s="7" t="str">
        <f t="shared" si="5"/>
        <v>1-20-04</v>
      </c>
      <c r="J390" s="7"/>
      <c r="K390" s="7"/>
      <c r="L390" s="7"/>
      <c r="M390" s="7" t="s">
        <v>3149</v>
      </c>
      <c r="N390" s="12" t="s">
        <v>845</v>
      </c>
      <c r="O390" s="14" t="s">
        <v>3150</v>
      </c>
      <c r="P390" s="14">
        <v>25465521</v>
      </c>
      <c r="Q390" s="14">
        <v>25464545</v>
      </c>
      <c r="R390" s="13"/>
      <c r="S390" s="7"/>
    </row>
    <row r="391" spans="1:19" x14ac:dyDescent="0.25">
      <c r="A391" s="9" t="s">
        <v>2362</v>
      </c>
      <c r="B391" s="8" t="s">
        <v>686</v>
      </c>
      <c r="C391" s="7" t="s">
        <v>2363</v>
      </c>
      <c r="D391" s="10" t="s">
        <v>797</v>
      </c>
      <c r="E391" s="10" t="s">
        <v>12</v>
      </c>
      <c r="F391" s="11" t="s">
        <v>86</v>
      </c>
      <c r="G391" s="11" t="s">
        <v>7</v>
      </c>
      <c r="H391" s="11" t="s">
        <v>10</v>
      </c>
      <c r="I391" s="7" t="str">
        <f t="shared" ref="I391:I454" si="6">CONCATENATE(F391,"-",G391,"-",H391)</f>
        <v>7-02-05</v>
      </c>
      <c r="J391" s="7"/>
      <c r="K391" s="7"/>
      <c r="L391" s="7"/>
      <c r="M391" s="7" t="s">
        <v>3174</v>
      </c>
      <c r="N391" s="12" t="s">
        <v>845</v>
      </c>
      <c r="O391" s="14" t="s">
        <v>4335</v>
      </c>
      <c r="P391" s="14">
        <v>27673850</v>
      </c>
      <c r="Q391" s="14">
        <v>27673850</v>
      </c>
      <c r="R391" s="13"/>
      <c r="S391" s="7"/>
    </row>
    <row r="392" spans="1:19" x14ac:dyDescent="0.25">
      <c r="A392" s="9" t="s">
        <v>2337</v>
      </c>
      <c r="B392" s="8" t="s">
        <v>669</v>
      </c>
      <c r="C392" s="7" t="s">
        <v>2338</v>
      </c>
      <c r="D392" s="10" t="s">
        <v>2812</v>
      </c>
      <c r="E392" s="10" t="s">
        <v>8</v>
      </c>
      <c r="F392" s="11" t="s">
        <v>103</v>
      </c>
      <c r="G392" s="11" t="s">
        <v>8</v>
      </c>
      <c r="H392" s="11" t="s">
        <v>8</v>
      </c>
      <c r="I392" s="7" t="str">
        <f t="shared" si="6"/>
        <v>6-03-03</v>
      </c>
      <c r="J392" s="7"/>
      <c r="K392" s="7"/>
      <c r="L392" s="7"/>
      <c r="M392" s="7" t="s">
        <v>3159</v>
      </c>
      <c r="N392" s="12" t="s">
        <v>845</v>
      </c>
      <c r="O392" s="14" t="s">
        <v>4336</v>
      </c>
      <c r="P392" s="14">
        <v>27300744</v>
      </c>
      <c r="Q392" s="14">
        <v>27714475</v>
      </c>
      <c r="R392" s="13"/>
      <c r="S392" s="7"/>
    </row>
    <row r="393" spans="1:19" x14ac:dyDescent="0.25">
      <c r="A393" s="9" t="s">
        <v>2354</v>
      </c>
      <c r="B393" s="8" t="s">
        <v>679</v>
      </c>
      <c r="C393" s="7" t="s">
        <v>2355</v>
      </c>
      <c r="D393" s="10" t="s">
        <v>82</v>
      </c>
      <c r="E393" s="10" t="s">
        <v>12</v>
      </c>
      <c r="F393" s="11" t="s">
        <v>57</v>
      </c>
      <c r="G393" s="11" t="s">
        <v>8</v>
      </c>
      <c r="H393" s="11" t="s">
        <v>6</v>
      </c>
      <c r="I393" s="7" t="str">
        <f t="shared" si="6"/>
        <v>2-03-01</v>
      </c>
      <c r="J393" s="7"/>
      <c r="K393" s="7"/>
      <c r="L393" s="7"/>
      <c r="M393" s="7" t="s">
        <v>268</v>
      </c>
      <c r="N393" s="12" t="s">
        <v>845</v>
      </c>
      <c r="O393" s="14" t="s">
        <v>3667</v>
      </c>
      <c r="P393" s="14">
        <v>24941772</v>
      </c>
      <c r="Q393" s="14">
        <v>24941772</v>
      </c>
      <c r="R393" s="13"/>
      <c r="S393" s="7" t="s">
        <v>3682</v>
      </c>
    </row>
    <row r="394" spans="1:19" x14ac:dyDescent="0.25">
      <c r="A394" s="9" t="s">
        <v>2356</v>
      </c>
      <c r="B394" s="8" t="s">
        <v>681</v>
      </c>
      <c r="C394" s="7" t="s">
        <v>2357</v>
      </c>
      <c r="D394" s="10" t="s">
        <v>60</v>
      </c>
      <c r="E394" s="10" t="s">
        <v>7</v>
      </c>
      <c r="F394" s="11" t="s">
        <v>55</v>
      </c>
      <c r="G394" s="11" t="s">
        <v>8</v>
      </c>
      <c r="H394" s="11" t="s">
        <v>7</v>
      </c>
      <c r="I394" s="7" t="str">
        <f t="shared" si="6"/>
        <v>1-03-02</v>
      </c>
      <c r="J394" s="7"/>
      <c r="K394" s="7"/>
      <c r="L394" s="7"/>
      <c r="M394" s="7" t="s">
        <v>3171</v>
      </c>
      <c r="N394" s="12" t="s">
        <v>845</v>
      </c>
      <c r="O394" s="14" t="s">
        <v>2745</v>
      </c>
      <c r="P394" s="14">
        <v>22705334</v>
      </c>
      <c r="Q394" s="14">
        <v>22700974</v>
      </c>
      <c r="R394" s="13"/>
      <c r="S394" s="7"/>
    </row>
    <row r="395" spans="1:19" x14ac:dyDescent="0.25">
      <c r="A395" s="9" t="s">
        <v>2350</v>
      </c>
      <c r="B395" s="8" t="s">
        <v>677</v>
      </c>
      <c r="C395" s="7" t="s">
        <v>2351</v>
      </c>
      <c r="D395" s="10" t="s">
        <v>2805</v>
      </c>
      <c r="E395" s="10" t="s">
        <v>7</v>
      </c>
      <c r="F395" s="11" t="s">
        <v>55</v>
      </c>
      <c r="G395" s="11" t="s">
        <v>15</v>
      </c>
      <c r="H395" s="11" t="s">
        <v>12</v>
      </c>
      <c r="I395" s="7" t="str">
        <f t="shared" si="6"/>
        <v>1-08-06</v>
      </c>
      <c r="J395" s="7"/>
      <c r="K395" s="7"/>
      <c r="L395" s="7"/>
      <c r="M395" s="7" t="s">
        <v>3168</v>
      </c>
      <c r="N395" s="12" t="s">
        <v>845</v>
      </c>
      <c r="O395" s="14" t="s">
        <v>3011</v>
      </c>
      <c r="P395" s="14">
        <v>22294278</v>
      </c>
      <c r="Q395" s="14">
        <v>22294278</v>
      </c>
      <c r="R395" s="13"/>
      <c r="S395" s="7"/>
    </row>
    <row r="396" spans="1:19" x14ac:dyDescent="0.25">
      <c r="A396" s="9" t="s">
        <v>2878</v>
      </c>
      <c r="B396" s="8" t="s">
        <v>2877</v>
      </c>
      <c r="C396" s="7" t="s">
        <v>2879</v>
      </c>
      <c r="D396" s="10" t="s">
        <v>200</v>
      </c>
      <c r="E396" s="10" t="s">
        <v>7</v>
      </c>
      <c r="F396" s="11" t="s">
        <v>55</v>
      </c>
      <c r="G396" s="11" t="s">
        <v>9</v>
      </c>
      <c r="H396" s="11" t="s">
        <v>7</v>
      </c>
      <c r="I396" s="7" t="str">
        <f t="shared" si="6"/>
        <v>1-04-02</v>
      </c>
      <c r="J396" s="7"/>
      <c r="K396" s="7"/>
      <c r="L396" s="7"/>
      <c r="M396" s="7" t="s">
        <v>3176</v>
      </c>
      <c r="N396" s="12" t="s">
        <v>845</v>
      </c>
      <c r="O396" s="14" t="s">
        <v>3177</v>
      </c>
      <c r="P396" s="14">
        <v>24167075</v>
      </c>
      <c r="Q396" s="14">
        <v>24167075</v>
      </c>
      <c r="R396" s="13"/>
      <c r="S396" s="7"/>
    </row>
    <row r="397" spans="1:19" x14ac:dyDescent="0.25">
      <c r="A397" s="9" t="s">
        <v>2881</v>
      </c>
      <c r="B397" s="8" t="s">
        <v>2880</v>
      </c>
      <c r="C397" s="7" t="s">
        <v>2882</v>
      </c>
      <c r="D397" s="10" t="s">
        <v>200</v>
      </c>
      <c r="E397" s="10" t="s">
        <v>12</v>
      </c>
      <c r="F397" s="11" t="s">
        <v>55</v>
      </c>
      <c r="G397" s="11" t="s">
        <v>345</v>
      </c>
      <c r="H397" s="11" t="s">
        <v>8</v>
      </c>
      <c r="I397" s="7" t="str">
        <f t="shared" si="6"/>
        <v>1-16-03</v>
      </c>
      <c r="J397" s="7"/>
      <c r="K397" s="7"/>
      <c r="L397" s="7"/>
      <c r="M397" s="7" t="s">
        <v>3178</v>
      </c>
      <c r="N397" s="12" t="s">
        <v>845</v>
      </c>
      <c r="O397" s="14" t="s">
        <v>4337</v>
      </c>
      <c r="P397" s="14">
        <v>24283281</v>
      </c>
      <c r="Q397" s="14">
        <v>24283281</v>
      </c>
      <c r="R397" s="13"/>
      <c r="S397" s="7"/>
    </row>
    <row r="398" spans="1:19" x14ac:dyDescent="0.25">
      <c r="A398" s="9" t="s">
        <v>2372</v>
      </c>
      <c r="B398" s="8" t="s">
        <v>343</v>
      </c>
      <c r="C398" s="7" t="s">
        <v>2373</v>
      </c>
      <c r="D398" s="10" t="s">
        <v>2813</v>
      </c>
      <c r="E398" s="10" t="s">
        <v>7</v>
      </c>
      <c r="F398" s="11" t="s">
        <v>86</v>
      </c>
      <c r="G398" s="11" t="s">
        <v>9</v>
      </c>
      <c r="H398" s="11" t="s">
        <v>9</v>
      </c>
      <c r="I398" s="7" t="str">
        <f t="shared" si="6"/>
        <v>7-04-04</v>
      </c>
      <c r="J398" s="7"/>
      <c r="K398" s="7"/>
      <c r="L398" s="7"/>
      <c r="M398" s="7" t="s">
        <v>835</v>
      </c>
      <c r="N398" s="12" t="s">
        <v>845</v>
      </c>
      <c r="O398" s="14" t="s">
        <v>4338</v>
      </c>
      <c r="P398" s="14">
        <v>88838417</v>
      </c>
      <c r="Q398" s="14">
        <v>0</v>
      </c>
      <c r="R398" s="13"/>
      <c r="S398" s="7"/>
    </row>
    <row r="399" spans="1:19" x14ac:dyDescent="0.25">
      <c r="A399" s="9" t="s">
        <v>2392</v>
      </c>
      <c r="B399" s="8" t="s">
        <v>702</v>
      </c>
      <c r="C399" s="7" t="s">
        <v>3603</v>
      </c>
      <c r="D399" s="10" t="s">
        <v>102</v>
      </c>
      <c r="E399" s="10" t="s">
        <v>23</v>
      </c>
      <c r="F399" s="11" t="s">
        <v>103</v>
      </c>
      <c r="G399" s="11" t="s">
        <v>15</v>
      </c>
      <c r="H399" s="11" t="s">
        <v>9</v>
      </c>
      <c r="I399" s="7" t="str">
        <f t="shared" si="6"/>
        <v>6-08-04</v>
      </c>
      <c r="J399" s="7"/>
      <c r="K399" s="7"/>
      <c r="L399" s="7"/>
      <c r="M399" s="7" t="s">
        <v>3188</v>
      </c>
      <c r="N399" s="12" t="s">
        <v>845</v>
      </c>
      <c r="O399" s="14" t="s">
        <v>4339</v>
      </c>
      <c r="P399" s="14">
        <v>22005308</v>
      </c>
      <c r="Q399" s="14">
        <v>0</v>
      </c>
      <c r="R399" s="13"/>
      <c r="S399" s="7"/>
    </row>
    <row r="400" spans="1:19" x14ac:dyDescent="0.25">
      <c r="A400" s="9" t="s">
        <v>2887</v>
      </c>
      <c r="B400" s="8" t="s">
        <v>2886</v>
      </c>
      <c r="C400" s="7" t="s">
        <v>2888</v>
      </c>
      <c r="D400" s="10" t="s">
        <v>200</v>
      </c>
      <c r="E400" s="10" t="s">
        <v>10</v>
      </c>
      <c r="F400" s="11" t="s">
        <v>55</v>
      </c>
      <c r="G400" s="11" t="s">
        <v>13</v>
      </c>
      <c r="H400" s="11" t="s">
        <v>12</v>
      </c>
      <c r="I400" s="7" t="str">
        <f t="shared" si="6"/>
        <v>1-07-06</v>
      </c>
      <c r="J400" s="7"/>
      <c r="K400" s="7"/>
      <c r="L400" s="7"/>
      <c r="M400" s="7" t="s">
        <v>389</v>
      </c>
      <c r="N400" s="12" t="s">
        <v>845</v>
      </c>
      <c r="O400" s="14" t="s">
        <v>3669</v>
      </c>
      <c r="P400" s="14">
        <v>24165706</v>
      </c>
      <c r="Q400" s="14">
        <v>24165706</v>
      </c>
      <c r="R400" s="13"/>
      <c r="S400" s="7"/>
    </row>
    <row r="401" spans="1:19" x14ac:dyDescent="0.25">
      <c r="A401" s="9" t="s">
        <v>2383</v>
      </c>
      <c r="B401" s="8" t="s">
        <v>325</v>
      </c>
      <c r="C401" s="7" t="s">
        <v>3604</v>
      </c>
      <c r="D401" s="10" t="s">
        <v>60</v>
      </c>
      <c r="E401" s="10" t="s">
        <v>10</v>
      </c>
      <c r="F401" s="11" t="s">
        <v>55</v>
      </c>
      <c r="G401" s="11" t="s">
        <v>22</v>
      </c>
      <c r="H401" s="11" t="s">
        <v>8</v>
      </c>
      <c r="I401" s="7" t="str">
        <f t="shared" si="6"/>
        <v>1-12-03</v>
      </c>
      <c r="J401" s="7"/>
      <c r="K401" s="7"/>
      <c r="L401" s="7"/>
      <c r="M401" s="7" t="s">
        <v>3183</v>
      </c>
      <c r="N401" s="12" t="s">
        <v>845</v>
      </c>
      <c r="O401" s="14" t="s">
        <v>848</v>
      </c>
      <c r="P401" s="14">
        <v>24100409</v>
      </c>
      <c r="Q401" s="14">
        <v>24100541</v>
      </c>
      <c r="R401" s="13"/>
      <c r="S401" s="7"/>
    </row>
    <row r="402" spans="1:19" x14ac:dyDescent="0.25">
      <c r="A402" s="9" t="s">
        <v>2374</v>
      </c>
      <c r="B402" s="8" t="s">
        <v>692</v>
      </c>
      <c r="C402" s="7" t="s">
        <v>2375</v>
      </c>
      <c r="D402" s="10" t="s">
        <v>85</v>
      </c>
      <c r="E402" s="10" t="s">
        <v>15</v>
      </c>
      <c r="F402" s="11" t="s">
        <v>86</v>
      </c>
      <c r="G402" s="11" t="s">
        <v>9</v>
      </c>
      <c r="H402" s="11" t="s">
        <v>7</v>
      </c>
      <c r="I402" s="7" t="str">
        <f t="shared" si="6"/>
        <v>7-04-02</v>
      </c>
      <c r="J402" s="7"/>
      <c r="K402" s="7"/>
      <c r="L402" s="7"/>
      <c r="M402" s="7" t="s">
        <v>795</v>
      </c>
      <c r="N402" s="12" t="s">
        <v>845</v>
      </c>
      <c r="O402" s="14" t="s">
        <v>1381</v>
      </c>
      <c r="P402" s="14">
        <v>27510519</v>
      </c>
      <c r="Q402" s="14">
        <v>27510519</v>
      </c>
      <c r="R402" s="13"/>
      <c r="S402" s="7"/>
    </row>
    <row r="403" spans="1:19" x14ac:dyDescent="0.25">
      <c r="A403" s="9" t="s">
        <v>2394</v>
      </c>
      <c r="B403" s="8" t="s">
        <v>704</v>
      </c>
      <c r="C403" s="7" t="s">
        <v>2395</v>
      </c>
      <c r="D403" s="10" t="s">
        <v>2801</v>
      </c>
      <c r="E403" s="10" t="s">
        <v>8</v>
      </c>
      <c r="F403" s="11" t="s">
        <v>55</v>
      </c>
      <c r="G403" s="11" t="s">
        <v>7</v>
      </c>
      <c r="H403" s="11" t="s">
        <v>8</v>
      </c>
      <c r="I403" s="7" t="str">
        <f t="shared" si="6"/>
        <v>1-02-03</v>
      </c>
      <c r="J403" s="7"/>
      <c r="K403" s="7"/>
      <c r="L403" s="7"/>
      <c r="M403" s="7" t="s">
        <v>3191</v>
      </c>
      <c r="N403" s="12" t="s">
        <v>845</v>
      </c>
      <c r="O403" s="14" t="s">
        <v>3192</v>
      </c>
      <c r="P403" s="14">
        <v>22282013</v>
      </c>
      <c r="Q403" s="14">
        <v>22897762</v>
      </c>
      <c r="R403" s="13"/>
      <c r="S403" s="7"/>
    </row>
    <row r="404" spans="1:19" x14ac:dyDescent="0.25">
      <c r="A404" s="9" t="s">
        <v>2384</v>
      </c>
      <c r="B404" s="8" t="s">
        <v>696</v>
      </c>
      <c r="C404" s="7" t="s">
        <v>2885</v>
      </c>
      <c r="D404" s="10" t="s">
        <v>60</v>
      </c>
      <c r="E404" s="10" t="s">
        <v>6</v>
      </c>
      <c r="F404" s="11" t="s">
        <v>55</v>
      </c>
      <c r="G404" s="11" t="s">
        <v>8</v>
      </c>
      <c r="H404" s="11" t="s">
        <v>10</v>
      </c>
      <c r="I404" s="7" t="str">
        <f t="shared" si="6"/>
        <v>1-03-05</v>
      </c>
      <c r="J404" s="7"/>
      <c r="K404" s="7"/>
      <c r="L404" s="7"/>
      <c r="M404" s="7" t="s">
        <v>154</v>
      </c>
      <c r="N404" s="12" t="s">
        <v>845</v>
      </c>
      <c r="O404" s="14" t="s">
        <v>191</v>
      </c>
      <c r="P404" s="14">
        <v>22765225</v>
      </c>
      <c r="Q404" s="14">
        <v>22765225</v>
      </c>
      <c r="R404" s="13"/>
      <c r="S404" s="7"/>
    </row>
    <row r="405" spans="1:19" x14ac:dyDescent="0.25">
      <c r="A405" s="9" t="s">
        <v>2390</v>
      </c>
      <c r="B405" s="8" t="s">
        <v>701</v>
      </c>
      <c r="C405" s="7" t="s">
        <v>2391</v>
      </c>
      <c r="D405" s="10" t="s">
        <v>102</v>
      </c>
      <c r="E405" s="10" t="s">
        <v>21</v>
      </c>
      <c r="F405" s="11" t="s">
        <v>103</v>
      </c>
      <c r="G405" s="11" t="s">
        <v>17</v>
      </c>
      <c r="H405" s="11" t="s">
        <v>9</v>
      </c>
      <c r="I405" s="7" t="str">
        <f t="shared" si="6"/>
        <v>6-10-04</v>
      </c>
      <c r="J405" s="7"/>
      <c r="K405" s="7"/>
      <c r="L405" s="7"/>
      <c r="M405" s="7" t="s">
        <v>3186</v>
      </c>
      <c r="N405" s="12" t="s">
        <v>845</v>
      </c>
      <c r="O405" s="14" t="s">
        <v>3187</v>
      </c>
      <c r="P405" s="14">
        <v>27801598</v>
      </c>
      <c r="Q405" s="14">
        <v>27801598</v>
      </c>
      <c r="R405" s="13" t="s">
        <v>3271</v>
      </c>
      <c r="S405" s="7"/>
    </row>
    <row r="406" spans="1:19" x14ac:dyDescent="0.25">
      <c r="A406" s="9" t="s">
        <v>2389</v>
      </c>
      <c r="B406" s="8" t="s">
        <v>698</v>
      </c>
      <c r="C406" s="7" t="s">
        <v>1696</v>
      </c>
      <c r="D406" s="10" t="s">
        <v>797</v>
      </c>
      <c r="E406" s="10" t="s">
        <v>6</v>
      </c>
      <c r="F406" s="11" t="s">
        <v>86</v>
      </c>
      <c r="G406" s="11" t="s">
        <v>7</v>
      </c>
      <c r="H406" s="11" t="s">
        <v>13</v>
      </c>
      <c r="I406" s="7" t="str">
        <f t="shared" si="6"/>
        <v>7-02-07</v>
      </c>
      <c r="J406" s="7"/>
      <c r="K406" s="7"/>
      <c r="L406" s="7"/>
      <c r="M406" s="7" t="s">
        <v>111</v>
      </c>
      <c r="N406" s="12" t="s">
        <v>845</v>
      </c>
      <c r="O406" s="14" t="s">
        <v>2752</v>
      </c>
      <c r="P406" s="14">
        <v>27113482</v>
      </c>
      <c r="Q406" s="14">
        <v>27113482</v>
      </c>
      <c r="R406" s="13"/>
      <c r="S406" s="7"/>
    </row>
    <row r="407" spans="1:19" x14ac:dyDescent="0.25">
      <c r="A407" s="9" t="s">
        <v>2376</v>
      </c>
      <c r="B407" s="8" t="s">
        <v>685</v>
      </c>
      <c r="C407" s="7" t="s">
        <v>2883</v>
      </c>
      <c r="D407" s="10" t="s">
        <v>2801</v>
      </c>
      <c r="E407" s="10" t="s">
        <v>9</v>
      </c>
      <c r="F407" s="11" t="s">
        <v>55</v>
      </c>
      <c r="G407" s="11" t="s">
        <v>16</v>
      </c>
      <c r="H407" s="11" t="s">
        <v>6</v>
      </c>
      <c r="I407" s="7" t="str">
        <f t="shared" si="6"/>
        <v>1-09-01</v>
      </c>
      <c r="J407" s="7"/>
      <c r="K407" s="7"/>
      <c r="L407" s="7"/>
      <c r="M407" s="7" t="s">
        <v>3180</v>
      </c>
      <c r="N407" s="12" t="s">
        <v>845</v>
      </c>
      <c r="O407" s="14" t="s">
        <v>3670</v>
      </c>
      <c r="P407" s="14">
        <v>22826018</v>
      </c>
      <c r="Q407" s="14">
        <v>22826018</v>
      </c>
      <c r="R407" s="13"/>
      <c r="S407" s="7"/>
    </row>
    <row r="408" spans="1:19" x14ac:dyDescent="0.25">
      <c r="A408" s="9" t="s">
        <v>2380</v>
      </c>
      <c r="B408" s="8" t="s">
        <v>694</v>
      </c>
      <c r="C408" s="7" t="s">
        <v>2381</v>
      </c>
      <c r="D408" s="10" t="s">
        <v>2805</v>
      </c>
      <c r="E408" s="10" t="s">
        <v>6</v>
      </c>
      <c r="F408" s="11" t="s">
        <v>55</v>
      </c>
      <c r="G408" s="11" t="s">
        <v>15</v>
      </c>
      <c r="H408" s="11" t="s">
        <v>6</v>
      </c>
      <c r="I408" s="7" t="str">
        <f t="shared" si="6"/>
        <v>1-08-01</v>
      </c>
      <c r="J408" s="7"/>
      <c r="K408" s="7"/>
      <c r="L408" s="7"/>
      <c r="M408" s="7" t="s">
        <v>3181</v>
      </c>
      <c r="N408" s="12" t="s">
        <v>845</v>
      </c>
      <c r="O408" s="14" t="s">
        <v>262</v>
      </c>
      <c r="P408" s="14">
        <v>22533401</v>
      </c>
      <c r="Q408" s="14">
        <v>22806412</v>
      </c>
      <c r="R408" s="13"/>
      <c r="S408" s="7"/>
    </row>
    <row r="409" spans="1:19" x14ac:dyDescent="0.25">
      <c r="A409" s="9" t="s">
        <v>2399</v>
      </c>
      <c r="B409" s="8" t="s">
        <v>699</v>
      </c>
      <c r="C409" s="7" t="s">
        <v>2400</v>
      </c>
      <c r="D409" s="10" t="s">
        <v>2813</v>
      </c>
      <c r="E409" s="10" t="s">
        <v>7</v>
      </c>
      <c r="F409" s="11" t="s">
        <v>86</v>
      </c>
      <c r="G409" s="11" t="s">
        <v>9</v>
      </c>
      <c r="H409" s="11" t="s">
        <v>9</v>
      </c>
      <c r="I409" s="7" t="str">
        <f t="shared" si="6"/>
        <v>7-04-04</v>
      </c>
      <c r="J409" s="7"/>
      <c r="K409" s="7"/>
      <c r="L409" s="7"/>
      <c r="M409" s="7" t="s">
        <v>3194</v>
      </c>
      <c r="N409" s="12" t="s">
        <v>845</v>
      </c>
      <c r="O409" s="14" t="s">
        <v>4340</v>
      </c>
      <c r="P409" s="14">
        <v>84135027</v>
      </c>
      <c r="Q409" s="14">
        <v>0</v>
      </c>
      <c r="R409" s="13"/>
      <c r="S409" s="7"/>
    </row>
    <row r="410" spans="1:19" x14ac:dyDescent="0.25">
      <c r="A410" s="9" t="s">
        <v>2370</v>
      </c>
      <c r="B410" s="8" t="s">
        <v>691</v>
      </c>
      <c r="C410" s="7" t="s">
        <v>2371</v>
      </c>
      <c r="D410" s="10" t="s">
        <v>82</v>
      </c>
      <c r="E410" s="10" t="s">
        <v>17</v>
      </c>
      <c r="F410" s="11" t="s">
        <v>57</v>
      </c>
      <c r="G410" s="11" t="s">
        <v>8</v>
      </c>
      <c r="H410" s="11" t="s">
        <v>13</v>
      </c>
      <c r="I410" s="7" t="str">
        <f t="shared" si="6"/>
        <v>2-03-07</v>
      </c>
      <c r="J410" s="7"/>
      <c r="K410" s="7"/>
      <c r="L410" s="7"/>
      <c r="M410" s="7" t="s">
        <v>3179</v>
      </c>
      <c r="N410" s="12" t="s">
        <v>845</v>
      </c>
      <c r="O410" s="14" t="s">
        <v>3671</v>
      </c>
      <c r="P410" s="14">
        <v>24448257</v>
      </c>
      <c r="Q410" s="14">
        <v>0</v>
      </c>
      <c r="R410" s="13"/>
      <c r="S410" s="7"/>
    </row>
    <row r="411" spans="1:19" x14ac:dyDescent="0.25">
      <c r="A411" s="9" t="s">
        <v>2382</v>
      </c>
      <c r="B411" s="8" t="s">
        <v>695</v>
      </c>
      <c r="C411" s="7" t="s">
        <v>2884</v>
      </c>
      <c r="D411" s="10" t="s">
        <v>60</v>
      </c>
      <c r="E411" s="10" t="s">
        <v>10</v>
      </c>
      <c r="F411" s="11" t="s">
        <v>55</v>
      </c>
      <c r="G411" s="11" t="s">
        <v>22</v>
      </c>
      <c r="H411" s="11" t="s">
        <v>7</v>
      </c>
      <c r="I411" s="7" t="str">
        <f t="shared" si="6"/>
        <v>1-12-02</v>
      </c>
      <c r="J411" s="7"/>
      <c r="K411" s="7"/>
      <c r="L411" s="7"/>
      <c r="M411" s="7" t="s">
        <v>291</v>
      </c>
      <c r="N411" s="12" t="s">
        <v>845</v>
      </c>
      <c r="O411" s="14" t="s">
        <v>3182</v>
      </c>
      <c r="P411" s="14">
        <v>24102494</v>
      </c>
      <c r="Q411" s="14">
        <v>0</v>
      </c>
      <c r="R411" s="13"/>
      <c r="S411" s="7"/>
    </row>
    <row r="412" spans="1:19" x14ac:dyDescent="0.25">
      <c r="A412" s="9" t="s">
        <v>2377</v>
      </c>
      <c r="B412" s="8" t="s">
        <v>116</v>
      </c>
      <c r="C412" s="7" t="s">
        <v>2378</v>
      </c>
      <c r="D412" s="10" t="s">
        <v>152</v>
      </c>
      <c r="E412" s="10" t="s">
        <v>6</v>
      </c>
      <c r="F412" s="11" t="s">
        <v>71</v>
      </c>
      <c r="G412" s="11" t="s">
        <v>6</v>
      </c>
      <c r="H412" s="11" t="s">
        <v>7</v>
      </c>
      <c r="I412" s="7" t="str">
        <f t="shared" si="6"/>
        <v>3-01-02</v>
      </c>
      <c r="J412" s="7"/>
      <c r="K412" s="7"/>
      <c r="L412" s="7"/>
      <c r="M412" s="7" t="s">
        <v>802</v>
      </c>
      <c r="N412" s="12" t="s">
        <v>845</v>
      </c>
      <c r="O412" s="14" t="s">
        <v>2751</v>
      </c>
      <c r="P412" s="14">
        <v>25533771</v>
      </c>
      <c r="Q412" s="14">
        <v>25515058</v>
      </c>
      <c r="R412" s="13"/>
      <c r="S412" s="7"/>
    </row>
    <row r="413" spans="1:19" x14ac:dyDescent="0.25">
      <c r="A413" s="9" t="s">
        <v>2385</v>
      </c>
      <c r="B413" s="8" t="s">
        <v>205</v>
      </c>
      <c r="C413" s="7" t="s">
        <v>2386</v>
      </c>
      <c r="D413" s="10" t="s">
        <v>104</v>
      </c>
      <c r="E413" s="10" t="s">
        <v>10</v>
      </c>
      <c r="F413" s="11" t="s">
        <v>103</v>
      </c>
      <c r="G413" s="11" t="s">
        <v>6</v>
      </c>
      <c r="H413" s="11" t="s">
        <v>6</v>
      </c>
      <c r="I413" s="7" t="str">
        <f t="shared" si="6"/>
        <v>6-01-01</v>
      </c>
      <c r="J413" s="7"/>
      <c r="K413" s="7"/>
      <c r="L413" s="7"/>
      <c r="M413" s="7" t="s">
        <v>3184</v>
      </c>
      <c r="N413" s="12" t="s">
        <v>1355</v>
      </c>
      <c r="O413" s="14" t="s">
        <v>3672</v>
      </c>
      <c r="P413" s="14">
        <v>26614422</v>
      </c>
      <c r="Q413" s="14">
        <v>26614422</v>
      </c>
      <c r="R413" s="13"/>
      <c r="S413" s="7"/>
    </row>
    <row r="414" spans="1:19" x14ac:dyDescent="0.25">
      <c r="A414" s="9" t="s">
        <v>2387</v>
      </c>
      <c r="B414" s="8" t="s">
        <v>697</v>
      </c>
      <c r="C414" s="7" t="s">
        <v>2388</v>
      </c>
      <c r="D414" s="10" t="s">
        <v>2812</v>
      </c>
      <c r="E414" s="10" t="s">
        <v>6</v>
      </c>
      <c r="F414" s="11" t="s">
        <v>103</v>
      </c>
      <c r="G414" s="11" t="s">
        <v>8</v>
      </c>
      <c r="H414" s="11" t="s">
        <v>6</v>
      </c>
      <c r="I414" s="7" t="str">
        <f t="shared" si="6"/>
        <v>6-03-01</v>
      </c>
      <c r="J414" s="7"/>
      <c r="K414" s="7"/>
      <c r="L414" s="7"/>
      <c r="M414" s="7" t="s">
        <v>3185</v>
      </c>
      <c r="N414" s="12" t="s">
        <v>845</v>
      </c>
      <c r="O414" s="14" t="s">
        <v>4341</v>
      </c>
      <c r="P414" s="14">
        <v>27302360</v>
      </c>
      <c r="Q414" s="14">
        <v>27302360</v>
      </c>
      <c r="R414" s="13"/>
      <c r="S414" s="7"/>
    </row>
    <row r="415" spans="1:19" x14ac:dyDescent="0.25">
      <c r="A415" s="9" t="s">
        <v>2263</v>
      </c>
      <c r="B415" s="8" t="s">
        <v>564</v>
      </c>
      <c r="C415" s="7" t="s">
        <v>2855</v>
      </c>
      <c r="D415" s="10" t="s">
        <v>102</v>
      </c>
      <c r="E415" s="10" t="s">
        <v>10</v>
      </c>
      <c r="F415" s="11" t="s">
        <v>103</v>
      </c>
      <c r="G415" s="11" t="s">
        <v>15</v>
      </c>
      <c r="H415" s="11" t="s">
        <v>6</v>
      </c>
      <c r="I415" s="7" t="str">
        <f t="shared" si="6"/>
        <v>6-08-01</v>
      </c>
      <c r="J415" s="7"/>
      <c r="K415" s="7"/>
      <c r="L415" s="7"/>
      <c r="M415" s="7" t="s">
        <v>794</v>
      </c>
      <c r="N415" s="12" t="s">
        <v>845</v>
      </c>
      <c r="O415" s="14" t="s">
        <v>3123</v>
      </c>
      <c r="P415" s="14">
        <v>27734715</v>
      </c>
      <c r="Q415" s="14">
        <v>27734715</v>
      </c>
      <c r="R415" s="13"/>
      <c r="S415" s="7"/>
    </row>
    <row r="416" spans="1:19" x14ac:dyDescent="0.25">
      <c r="A416" s="9" t="s">
        <v>2396</v>
      </c>
      <c r="B416" s="8" t="s">
        <v>707</v>
      </c>
      <c r="C416" s="7" t="s">
        <v>2397</v>
      </c>
      <c r="D416" s="10" t="s">
        <v>2811</v>
      </c>
      <c r="E416" s="10" t="s">
        <v>8</v>
      </c>
      <c r="F416" s="11" t="s">
        <v>57</v>
      </c>
      <c r="G416" s="11" t="s">
        <v>23</v>
      </c>
      <c r="H416" s="11" t="s">
        <v>8</v>
      </c>
      <c r="I416" s="7" t="str">
        <f t="shared" si="6"/>
        <v>2-13-03</v>
      </c>
      <c r="J416" s="7"/>
      <c r="K416" s="7"/>
      <c r="L416" s="7"/>
      <c r="M416" s="7" t="s">
        <v>3193</v>
      </c>
      <c r="N416" s="12" t="s">
        <v>845</v>
      </c>
      <c r="O416" s="14" t="s">
        <v>3673</v>
      </c>
      <c r="P416" s="14">
        <v>44050940</v>
      </c>
      <c r="Q416" s="14">
        <v>0</v>
      </c>
      <c r="R416" s="13"/>
      <c r="S416" s="7"/>
    </row>
    <row r="417" spans="1:19" x14ac:dyDescent="0.25">
      <c r="A417" s="9" t="s">
        <v>2401</v>
      </c>
      <c r="B417" s="8" t="s">
        <v>711</v>
      </c>
      <c r="C417" s="7" t="s">
        <v>2402</v>
      </c>
      <c r="D417" s="10" t="s">
        <v>809</v>
      </c>
      <c r="E417" s="10" t="s">
        <v>9</v>
      </c>
      <c r="F417" s="11" t="s">
        <v>71</v>
      </c>
      <c r="G417" s="11" t="s">
        <v>10</v>
      </c>
      <c r="H417" s="11" t="s">
        <v>9</v>
      </c>
      <c r="I417" s="7" t="str">
        <f t="shared" si="6"/>
        <v>3-05-04</v>
      </c>
      <c r="J417" s="7"/>
      <c r="K417" s="7"/>
      <c r="L417" s="7"/>
      <c r="M417" s="7" t="s">
        <v>3195</v>
      </c>
      <c r="N417" s="12" t="s">
        <v>845</v>
      </c>
      <c r="O417" s="14" t="s">
        <v>4342</v>
      </c>
      <c r="P417" s="14">
        <v>22064575</v>
      </c>
      <c r="Q417" s="14">
        <v>83318956</v>
      </c>
      <c r="R417" s="13"/>
      <c r="S417" s="7"/>
    </row>
    <row r="418" spans="1:19" x14ac:dyDescent="0.25">
      <c r="A418" s="9" t="s">
        <v>2403</v>
      </c>
      <c r="B418" s="8" t="s">
        <v>131</v>
      </c>
      <c r="C418" s="7" t="s">
        <v>2404</v>
      </c>
      <c r="D418" s="10" t="s">
        <v>152</v>
      </c>
      <c r="E418" s="10" t="s">
        <v>13</v>
      </c>
      <c r="F418" s="11" t="s">
        <v>71</v>
      </c>
      <c r="G418" s="11" t="s">
        <v>6</v>
      </c>
      <c r="H418" s="11" t="s">
        <v>13</v>
      </c>
      <c r="I418" s="7" t="str">
        <f t="shared" si="6"/>
        <v>3-01-07</v>
      </c>
      <c r="J418" s="7"/>
      <c r="K418" s="7"/>
      <c r="L418" s="7"/>
      <c r="M418" s="7" t="s">
        <v>3196</v>
      </c>
      <c r="N418" s="12" t="s">
        <v>845</v>
      </c>
      <c r="O418" s="14" t="s">
        <v>3197</v>
      </c>
      <c r="P418" s="14">
        <v>25482532</v>
      </c>
      <c r="Q418" s="14">
        <v>25482532</v>
      </c>
      <c r="R418" s="13"/>
      <c r="S418" s="7" t="s">
        <v>3682</v>
      </c>
    </row>
    <row r="419" spans="1:19" x14ac:dyDescent="0.25">
      <c r="A419" s="9" t="s">
        <v>2405</v>
      </c>
      <c r="B419" s="8" t="s">
        <v>712</v>
      </c>
      <c r="C419" s="7" t="s">
        <v>2406</v>
      </c>
      <c r="D419" s="10" t="s">
        <v>104</v>
      </c>
      <c r="E419" s="10" t="s">
        <v>12</v>
      </c>
      <c r="F419" s="11" t="s">
        <v>103</v>
      </c>
      <c r="G419" s="11" t="s">
        <v>6</v>
      </c>
      <c r="H419" s="11" t="s">
        <v>13</v>
      </c>
      <c r="I419" s="7" t="str">
        <f t="shared" si="6"/>
        <v>6-01-07</v>
      </c>
      <c r="J419" s="7"/>
      <c r="K419" s="7"/>
      <c r="L419" s="7"/>
      <c r="M419" s="7" t="s">
        <v>831</v>
      </c>
      <c r="N419" s="12" t="s">
        <v>845</v>
      </c>
      <c r="O419" s="14" t="s">
        <v>3674</v>
      </c>
      <c r="P419" s="14">
        <v>26471033</v>
      </c>
      <c r="Q419" s="14">
        <v>26471033</v>
      </c>
      <c r="R419" s="13"/>
      <c r="S419" s="7"/>
    </row>
    <row r="420" spans="1:19" x14ac:dyDescent="0.25">
      <c r="A420" s="9" t="s">
        <v>2407</v>
      </c>
      <c r="B420" s="8" t="s">
        <v>713</v>
      </c>
      <c r="C420" s="7" t="s">
        <v>3605</v>
      </c>
      <c r="D420" s="10" t="s">
        <v>2811</v>
      </c>
      <c r="E420" s="10" t="s">
        <v>12</v>
      </c>
      <c r="F420" s="11" t="s">
        <v>57</v>
      </c>
      <c r="G420" s="11" t="s">
        <v>134</v>
      </c>
      <c r="H420" s="11" t="s">
        <v>9</v>
      </c>
      <c r="I420" s="7" t="str">
        <f t="shared" si="6"/>
        <v>2-15-04</v>
      </c>
      <c r="J420" s="7"/>
      <c r="K420" s="7"/>
      <c r="L420" s="7"/>
      <c r="M420" s="7" t="s">
        <v>3199</v>
      </c>
      <c r="N420" s="12" t="s">
        <v>845</v>
      </c>
      <c r="O420" s="14" t="s">
        <v>2754</v>
      </c>
      <c r="P420" s="14">
        <v>24610908</v>
      </c>
      <c r="Q420" s="14">
        <v>0</v>
      </c>
      <c r="R420" s="13"/>
      <c r="S420" s="7"/>
    </row>
    <row r="421" spans="1:19" x14ac:dyDescent="0.25">
      <c r="A421" s="9" t="s">
        <v>2408</v>
      </c>
      <c r="B421" s="8" t="s">
        <v>197</v>
      </c>
      <c r="C421" s="7" t="s">
        <v>2409</v>
      </c>
      <c r="D421" s="10" t="s">
        <v>821</v>
      </c>
      <c r="E421" s="10" t="s">
        <v>15</v>
      </c>
      <c r="F421" s="11" t="s">
        <v>150</v>
      </c>
      <c r="G421" s="11" t="s">
        <v>16</v>
      </c>
      <c r="H421" s="11" t="s">
        <v>12</v>
      </c>
      <c r="I421" s="7" t="str">
        <f t="shared" si="6"/>
        <v>5-09-06</v>
      </c>
      <c r="J421" s="7"/>
      <c r="K421" s="7"/>
      <c r="L421" s="7"/>
      <c r="M421" s="7" t="s">
        <v>3200</v>
      </c>
      <c r="N421" s="12" t="s">
        <v>845</v>
      </c>
      <c r="O421" s="14" t="s">
        <v>4343</v>
      </c>
      <c r="P421" s="14">
        <v>26558002</v>
      </c>
      <c r="Q421" s="14">
        <v>26558002</v>
      </c>
      <c r="R421" s="13"/>
      <c r="S421" s="7"/>
    </row>
    <row r="422" spans="1:19" x14ac:dyDescent="0.25">
      <c r="A422" s="9" t="s">
        <v>2420</v>
      </c>
      <c r="B422" s="8" t="s">
        <v>718</v>
      </c>
      <c r="C422" s="7" t="s">
        <v>2421</v>
      </c>
      <c r="D422" s="10" t="s">
        <v>338</v>
      </c>
      <c r="E422" s="10" t="s">
        <v>9</v>
      </c>
      <c r="F422" s="11" t="s">
        <v>150</v>
      </c>
      <c r="G422" s="11" t="s">
        <v>6</v>
      </c>
      <c r="H422" s="11" t="s">
        <v>6</v>
      </c>
      <c r="I422" s="7" t="str">
        <f t="shared" si="6"/>
        <v>5-01-01</v>
      </c>
      <c r="J422" s="7"/>
      <c r="K422" s="7"/>
      <c r="L422" s="7"/>
      <c r="M422" s="7" t="s">
        <v>789</v>
      </c>
      <c r="N422" s="12" t="s">
        <v>845</v>
      </c>
      <c r="O422" s="14" t="s">
        <v>2759</v>
      </c>
      <c r="P422" s="14">
        <v>26918214</v>
      </c>
      <c r="Q422" s="14">
        <v>26918214</v>
      </c>
      <c r="R422" s="13"/>
      <c r="S422" s="7"/>
    </row>
    <row r="423" spans="1:19" x14ac:dyDescent="0.25">
      <c r="A423" s="9" t="s">
        <v>2414</v>
      </c>
      <c r="B423" s="8" t="s">
        <v>716</v>
      </c>
      <c r="C423" s="7" t="s">
        <v>2415</v>
      </c>
      <c r="D423" s="10" t="s">
        <v>2813</v>
      </c>
      <c r="E423" s="10" t="s">
        <v>8</v>
      </c>
      <c r="F423" s="11" t="s">
        <v>86</v>
      </c>
      <c r="G423" s="11" t="s">
        <v>9</v>
      </c>
      <c r="H423" s="11" t="s">
        <v>9</v>
      </c>
      <c r="I423" s="7" t="str">
        <f t="shared" si="6"/>
        <v>7-04-04</v>
      </c>
      <c r="J423" s="7"/>
      <c r="K423" s="7"/>
      <c r="L423" s="7"/>
      <c r="M423" s="7" t="s">
        <v>3203</v>
      </c>
      <c r="N423" s="12" t="s">
        <v>845</v>
      </c>
      <c r="O423" s="14" t="s">
        <v>2756</v>
      </c>
      <c r="P423" s="14">
        <v>84904590</v>
      </c>
      <c r="Q423" s="14">
        <v>27511175</v>
      </c>
      <c r="R423" s="13"/>
      <c r="S423" s="7"/>
    </row>
    <row r="424" spans="1:19" x14ac:dyDescent="0.25">
      <c r="A424" s="9" t="s">
        <v>2412</v>
      </c>
      <c r="B424" s="8" t="s">
        <v>715</v>
      </c>
      <c r="C424" s="7" t="s">
        <v>2413</v>
      </c>
      <c r="D424" s="10" t="s">
        <v>2813</v>
      </c>
      <c r="E424" s="10" t="s">
        <v>12</v>
      </c>
      <c r="F424" s="11" t="s">
        <v>86</v>
      </c>
      <c r="G424" s="11" t="s">
        <v>10</v>
      </c>
      <c r="H424" s="11" t="s">
        <v>6</v>
      </c>
      <c r="I424" s="7" t="str">
        <f t="shared" si="6"/>
        <v>7-05-01</v>
      </c>
      <c r="J424" s="7"/>
      <c r="K424" s="7"/>
      <c r="L424" s="7"/>
      <c r="M424" s="7" t="s">
        <v>3201</v>
      </c>
      <c r="N424" s="12" t="s">
        <v>845</v>
      </c>
      <c r="O424" s="14" t="s">
        <v>3202</v>
      </c>
      <c r="P424" s="14">
        <v>22005315</v>
      </c>
      <c r="Q424" s="14">
        <v>0</v>
      </c>
      <c r="R424" s="13"/>
      <c r="S424" s="7"/>
    </row>
    <row r="425" spans="1:19" x14ac:dyDescent="0.25">
      <c r="A425" s="9" t="s">
        <v>2410</v>
      </c>
      <c r="B425" s="8" t="s">
        <v>714</v>
      </c>
      <c r="C425" s="7" t="s">
        <v>2411</v>
      </c>
      <c r="D425" s="10" t="s">
        <v>2813</v>
      </c>
      <c r="E425" s="10" t="s">
        <v>12</v>
      </c>
      <c r="F425" s="11" t="s">
        <v>86</v>
      </c>
      <c r="G425" s="11" t="s">
        <v>10</v>
      </c>
      <c r="H425" s="11" t="s">
        <v>8</v>
      </c>
      <c r="I425" s="7" t="str">
        <f t="shared" si="6"/>
        <v>7-05-03</v>
      </c>
      <c r="J425" s="7"/>
      <c r="K425" s="7"/>
      <c r="L425" s="7"/>
      <c r="M425" s="7" t="s">
        <v>784</v>
      </c>
      <c r="N425" s="12" t="s">
        <v>845</v>
      </c>
      <c r="O425" s="14" t="s">
        <v>2755</v>
      </c>
      <c r="P425" s="14">
        <v>83949689</v>
      </c>
      <c r="Q425" s="14">
        <v>0</v>
      </c>
      <c r="R425" s="13"/>
      <c r="S425" s="7"/>
    </row>
    <row r="426" spans="1:19" x14ac:dyDescent="0.25">
      <c r="A426" s="9" t="s">
        <v>2416</v>
      </c>
      <c r="B426" s="8" t="s">
        <v>246</v>
      </c>
      <c r="C426" s="7" t="s">
        <v>2417</v>
      </c>
      <c r="D426" s="10" t="s">
        <v>142</v>
      </c>
      <c r="E426" s="10" t="s">
        <v>12</v>
      </c>
      <c r="F426" s="11" t="s">
        <v>57</v>
      </c>
      <c r="G426" s="11" t="s">
        <v>17</v>
      </c>
      <c r="H426" s="11" t="s">
        <v>13</v>
      </c>
      <c r="I426" s="7" t="str">
        <f t="shared" si="6"/>
        <v>2-10-07</v>
      </c>
      <c r="J426" s="7"/>
      <c r="K426" s="7"/>
      <c r="L426" s="7"/>
      <c r="M426" s="7" t="s">
        <v>3204</v>
      </c>
      <c r="N426" s="12" t="s">
        <v>845</v>
      </c>
      <c r="O426" s="14" t="s">
        <v>2757</v>
      </c>
      <c r="P426" s="14">
        <v>24692660</v>
      </c>
      <c r="Q426" s="14">
        <v>24692660</v>
      </c>
      <c r="R426" s="13"/>
      <c r="S426" s="7"/>
    </row>
    <row r="427" spans="1:19" x14ac:dyDescent="0.25">
      <c r="A427" s="9" t="s">
        <v>2424</v>
      </c>
      <c r="B427" s="8" t="s">
        <v>721</v>
      </c>
      <c r="C427" s="7" t="s">
        <v>2425</v>
      </c>
      <c r="D427" s="10" t="s">
        <v>142</v>
      </c>
      <c r="E427" s="10" t="s">
        <v>13</v>
      </c>
      <c r="F427" s="11" t="s">
        <v>57</v>
      </c>
      <c r="G427" s="11" t="s">
        <v>17</v>
      </c>
      <c r="H427" s="11" t="s">
        <v>21</v>
      </c>
      <c r="I427" s="7" t="str">
        <f t="shared" si="6"/>
        <v>2-10-11</v>
      </c>
      <c r="J427" s="7"/>
      <c r="K427" s="7"/>
      <c r="L427" s="7"/>
      <c r="M427" s="7" t="s">
        <v>3206</v>
      </c>
      <c r="N427" s="12" t="s">
        <v>845</v>
      </c>
      <c r="O427" s="14" t="s">
        <v>2686</v>
      </c>
      <c r="P427" s="14">
        <v>73007613</v>
      </c>
      <c r="Q427" s="14">
        <v>0</v>
      </c>
      <c r="R427" s="13"/>
      <c r="S427" s="7"/>
    </row>
    <row r="428" spans="1:19" x14ac:dyDescent="0.25">
      <c r="A428" s="9" t="s">
        <v>2422</v>
      </c>
      <c r="B428" s="8" t="s">
        <v>719</v>
      </c>
      <c r="C428" s="7" t="s">
        <v>2423</v>
      </c>
      <c r="D428" s="10" t="s">
        <v>2805</v>
      </c>
      <c r="E428" s="10" t="s">
        <v>7</v>
      </c>
      <c r="F428" s="11" t="s">
        <v>55</v>
      </c>
      <c r="G428" s="11" t="s">
        <v>15</v>
      </c>
      <c r="H428" s="11" t="s">
        <v>9</v>
      </c>
      <c r="I428" s="7" t="str">
        <f t="shared" si="6"/>
        <v>1-08-04</v>
      </c>
      <c r="J428" s="7"/>
      <c r="K428" s="7"/>
      <c r="L428" s="7"/>
      <c r="M428" s="7" t="s">
        <v>2969</v>
      </c>
      <c r="N428" s="12" t="s">
        <v>845</v>
      </c>
      <c r="O428" s="14" t="s">
        <v>3675</v>
      </c>
      <c r="P428" s="14">
        <v>22455581</v>
      </c>
      <c r="Q428" s="14">
        <v>22455581</v>
      </c>
      <c r="R428" s="13"/>
      <c r="S428" s="7"/>
    </row>
    <row r="429" spans="1:19" x14ac:dyDescent="0.25">
      <c r="A429" s="9" t="s">
        <v>2418</v>
      </c>
      <c r="B429" s="8" t="s">
        <v>717</v>
      </c>
      <c r="C429" s="7" t="s">
        <v>2419</v>
      </c>
      <c r="D429" s="10" t="s">
        <v>496</v>
      </c>
      <c r="E429" s="10" t="s">
        <v>12</v>
      </c>
      <c r="F429" s="11" t="s">
        <v>103</v>
      </c>
      <c r="G429" s="11" t="s">
        <v>12</v>
      </c>
      <c r="H429" s="11" t="s">
        <v>6</v>
      </c>
      <c r="I429" s="7" t="str">
        <f t="shared" si="6"/>
        <v>6-06-01</v>
      </c>
      <c r="J429" s="7"/>
      <c r="K429" s="7"/>
      <c r="L429" s="7"/>
      <c r="M429" s="7" t="s">
        <v>3205</v>
      </c>
      <c r="N429" s="12" t="s">
        <v>845</v>
      </c>
      <c r="O429" s="14" t="s">
        <v>2758</v>
      </c>
      <c r="P429" s="14">
        <v>27773384</v>
      </c>
      <c r="Q429" s="14">
        <v>27773384</v>
      </c>
      <c r="R429" s="13"/>
      <c r="S429" s="7" t="s">
        <v>3682</v>
      </c>
    </row>
    <row r="430" spans="1:19" x14ac:dyDescent="0.25">
      <c r="A430" s="9" t="s">
        <v>2430</v>
      </c>
      <c r="B430" s="8" t="s">
        <v>727</v>
      </c>
      <c r="C430" s="7" t="s">
        <v>2431</v>
      </c>
      <c r="D430" s="10" t="s">
        <v>85</v>
      </c>
      <c r="E430" s="10" t="s">
        <v>13</v>
      </c>
      <c r="F430" s="11" t="s">
        <v>86</v>
      </c>
      <c r="G430" s="11" t="s">
        <v>6</v>
      </c>
      <c r="H430" s="11" t="s">
        <v>8</v>
      </c>
      <c r="I430" s="7" t="str">
        <f t="shared" si="6"/>
        <v>7-01-03</v>
      </c>
      <c r="J430" s="7"/>
      <c r="K430" s="7"/>
      <c r="L430" s="7"/>
      <c r="M430" s="7" t="s">
        <v>87</v>
      </c>
      <c r="N430" s="12" t="s">
        <v>845</v>
      </c>
      <c r="O430" s="14" t="s">
        <v>843</v>
      </c>
      <c r="P430" s="14">
        <v>84708574</v>
      </c>
      <c r="Q430" s="14">
        <v>0</v>
      </c>
      <c r="R430" s="13"/>
      <c r="S430" s="7"/>
    </row>
    <row r="431" spans="1:19" x14ac:dyDescent="0.25">
      <c r="A431" s="9" t="s">
        <v>844</v>
      </c>
      <c r="B431" s="8" t="s">
        <v>752</v>
      </c>
      <c r="C431" s="7" t="s">
        <v>1397</v>
      </c>
      <c r="D431" s="10" t="s">
        <v>138</v>
      </c>
      <c r="E431" s="10" t="s">
        <v>6</v>
      </c>
      <c r="F431" s="11" t="s">
        <v>137</v>
      </c>
      <c r="G431" s="11" t="s">
        <v>16</v>
      </c>
      <c r="H431" s="11" t="s">
        <v>6</v>
      </c>
      <c r="I431" s="7" t="str">
        <f t="shared" si="6"/>
        <v>4-09-01</v>
      </c>
      <c r="J431" s="7"/>
      <c r="K431" s="7"/>
      <c r="L431" s="7"/>
      <c r="M431" s="7" t="s">
        <v>2937</v>
      </c>
      <c r="N431" s="12" t="s">
        <v>1355</v>
      </c>
      <c r="O431" s="14" t="s">
        <v>849</v>
      </c>
      <c r="P431" s="14">
        <v>22633661</v>
      </c>
      <c r="Q431" s="14">
        <v>0</v>
      </c>
      <c r="R431" s="13"/>
      <c r="S431" s="7"/>
    </row>
    <row r="432" spans="1:19" x14ac:dyDescent="0.25">
      <c r="A432" s="9" t="s">
        <v>2432</v>
      </c>
      <c r="B432" s="8" t="s">
        <v>728</v>
      </c>
      <c r="C432" s="7" t="s">
        <v>2433</v>
      </c>
      <c r="D432" s="10" t="s">
        <v>152</v>
      </c>
      <c r="E432" s="10" t="s">
        <v>9</v>
      </c>
      <c r="F432" s="11" t="s">
        <v>71</v>
      </c>
      <c r="G432" s="11" t="s">
        <v>6</v>
      </c>
      <c r="H432" s="11" t="s">
        <v>15</v>
      </c>
      <c r="I432" s="7" t="str">
        <f t="shared" si="6"/>
        <v>3-01-08</v>
      </c>
      <c r="J432" s="7"/>
      <c r="K432" s="7"/>
      <c r="L432" s="7"/>
      <c r="M432" s="7" t="s">
        <v>807</v>
      </c>
      <c r="N432" s="12" t="s">
        <v>845</v>
      </c>
      <c r="O432" s="14" t="s">
        <v>2764</v>
      </c>
      <c r="P432" s="14">
        <v>25302424</v>
      </c>
      <c r="Q432" s="14">
        <v>25302424</v>
      </c>
      <c r="R432" s="13"/>
      <c r="S432" s="7"/>
    </row>
    <row r="433" spans="1:19" x14ac:dyDescent="0.25">
      <c r="A433" s="9" t="s">
        <v>2426</v>
      </c>
      <c r="B433" s="8" t="s">
        <v>179</v>
      </c>
      <c r="C433" s="7" t="s">
        <v>2147</v>
      </c>
      <c r="D433" s="10" t="s">
        <v>821</v>
      </c>
      <c r="E433" s="10" t="s">
        <v>15</v>
      </c>
      <c r="F433" s="11" t="s">
        <v>150</v>
      </c>
      <c r="G433" s="11" t="s">
        <v>16</v>
      </c>
      <c r="H433" s="11" t="s">
        <v>10</v>
      </c>
      <c r="I433" s="7" t="str">
        <f t="shared" si="6"/>
        <v>5-09-05</v>
      </c>
      <c r="J433" s="7"/>
      <c r="K433" s="7"/>
      <c r="L433" s="7"/>
      <c r="M433" s="7" t="s">
        <v>75</v>
      </c>
      <c r="N433" s="12" t="s">
        <v>845</v>
      </c>
      <c r="O433" s="14" t="s">
        <v>3162</v>
      </c>
      <c r="P433" s="14">
        <v>22009385</v>
      </c>
      <c r="Q433" s="14">
        <v>22009385</v>
      </c>
      <c r="R433" s="13"/>
      <c r="S433" s="7"/>
    </row>
    <row r="434" spans="1:19" x14ac:dyDescent="0.25">
      <c r="A434" s="9" t="s">
        <v>2436</v>
      </c>
      <c r="B434" s="8" t="s">
        <v>730</v>
      </c>
      <c r="C434" s="7" t="s">
        <v>2437</v>
      </c>
      <c r="D434" s="10" t="s">
        <v>136</v>
      </c>
      <c r="E434" s="10" t="s">
        <v>10</v>
      </c>
      <c r="F434" s="11" t="s">
        <v>137</v>
      </c>
      <c r="G434" s="11" t="s">
        <v>17</v>
      </c>
      <c r="H434" s="11" t="s">
        <v>6</v>
      </c>
      <c r="I434" s="7" t="str">
        <f t="shared" si="6"/>
        <v>4-10-01</v>
      </c>
      <c r="J434" s="7"/>
      <c r="K434" s="7"/>
      <c r="L434" s="7"/>
      <c r="M434" s="7" t="s">
        <v>3207</v>
      </c>
      <c r="N434" s="12" t="s">
        <v>845</v>
      </c>
      <c r="O434" s="14" t="s">
        <v>2741</v>
      </c>
      <c r="P434" s="14">
        <v>24762115</v>
      </c>
      <c r="Q434" s="14">
        <v>0</v>
      </c>
      <c r="R434" s="13"/>
      <c r="S434" s="7"/>
    </row>
    <row r="435" spans="1:19" x14ac:dyDescent="0.25">
      <c r="A435" s="9" t="s">
        <v>2434</v>
      </c>
      <c r="B435" s="8" t="s">
        <v>729</v>
      </c>
      <c r="C435" s="7" t="s">
        <v>2435</v>
      </c>
      <c r="D435" s="10" t="s">
        <v>152</v>
      </c>
      <c r="E435" s="10" t="s">
        <v>8</v>
      </c>
      <c r="F435" s="11" t="s">
        <v>71</v>
      </c>
      <c r="G435" s="11" t="s">
        <v>15</v>
      </c>
      <c r="H435" s="11" t="s">
        <v>8</v>
      </c>
      <c r="I435" s="7" t="str">
        <f t="shared" si="6"/>
        <v>3-08-03</v>
      </c>
      <c r="J435" s="7"/>
      <c r="K435" s="7"/>
      <c r="L435" s="7"/>
      <c r="M435" s="7" t="s">
        <v>804</v>
      </c>
      <c r="N435" s="12" t="s">
        <v>845</v>
      </c>
      <c r="O435" s="14" t="s">
        <v>2765</v>
      </c>
      <c r="P435" s="14">
        <v>25720868</v>
      </c>
      <c r="Q435" s="14">
        <v>83495147</v>
      </c>
      <c r="R435" s="13"/>
      <c r="S435" s="7"/>
    </row>
    <row r="436" spans="1:19" x14ac:dyDescent="0.25">
      <c r="A436" s="9" t="s">
        <v>2429</v>
      </c>
      <c r="B436" s="8" t="s">
        <v>726</v>
      </c>
      <c r="C436" s="7" t="s">
        <v>1630</v>
      </c>
      <c r="D436" s="10" t="s">
        <v>797</v>
      </c>
      <c r="E436" s="10" t="s">
        <v>10</v>
      </c>
      <c r="F436" s="11" t="s">
        <v>86</v>
      </c>
      <c r="G436" s="11" t="s">
        <v>7</v>
      </c>
      <c r="H436" s="11" t="s">
        <v>9</v>
      </c>
      <c r="I436" s="7" t="str">
        <f t="shared" si="6"/>
        <v>7-02-04</v>
      </c>
      <c r="J436" s="7"/>
      <c r="K436" s="7"/>
      <c r="L436" s="7"/>
      <c r="M436" s="7" t="s">
        <v>154</v>
      </c>
      <c r="N436" s="12" t="s">
        <v>845</v>
      </c>
      <c r="O436" s="14" t="s">
        <v>2763</v>
      </c>
      <c r="P436" s="14">
        <v>27632610</v>
      </c>
      <c r="Q436" s="14">
        <v>27632610</v>
      </c>
      <c r="R436" s="13"/>
      <c r="S436" s="7"/>
    </row>
    <row r="437" spans="1:19" x14ac:dyDescent="0.25">
      <c r="A437" s="9" t="s">
        <v>2440</v>
      </c>
      <c r="B437" s="8" t="s">
        <v>732</v>
      </c>
      <c r="C437" s="7" t="s">
        <v>2441</v>
      </c>
      <c r="D437" s="10" t="s">
        <v>809</v>
      </c>
      <c r="E437" s="10" t="s">
        <v>13</v>
      </c>
      <c r="F437" s="11" t="s">
        <v>86</v>
      </c>
      <c r="G437" s="11" t="s">
        <v>6</v>
      </c>
      <c r="H437" s="11" t="s">
        <v>7</v>
      </c>
      <c r="I437" s="7" t="str">
        <f t="shared" si="6"/>
        <v>7-01-02</v>
      </c>
      <c r="J437" s="7"/>
      <c r="K437" s="7"/>
      <c r="L437" s="7"/>
      <c r="M437" s="7" t="s">
        <v>3209</v>
      </c>
      <c r="N437" s="12" t="s">
        <v>845</v>
      </c>
      <c r="O437" s="14" t="s">
        <v>4344</v>
      </c>
      <c r="P437" s="14">
        <v>25140043</v>
      </c>
      <c r="Q437" s="14">
        <v>0</v>
      </c>
      <c r="R437" s="13"/>
      <c r="S437" s="7"/>
    </row>
    <row r="438" spans="1:19" x14ac:dyDescent="0.25">
      <c r="A438" s="9" t="s">
        <v>2442</v>
      </c>
      <c r="B438" s="8" t="s">
        <v>733</v>
      </c>
      <c r="C438" s="7" t="s">
        <v>2443</v>
      </c>
      <c r="D438" s="10" t="s">
        <v>809</v>
      </c>
      <c r="E438" s="10" t="s">
        <v>16</v>
      </c>
      <c r="F438" s="11" t="s">
        <v>71</v>
      </c>
      <c r="G438" s="11" t="s">
        <v>10</v>
      </c>
      <c r="H438" s="11" t="s">
        <v>22</v>
      </c>
      <c r="I438" s="7" t="str">
        <f t="shared" si="6"/>
        <v>3-05-12</v>
      </c>
      <c r="J438" s="7"/>
      <c r="K438" s="7"/>
      <c r="L438" s="7"/>
      <c r="M438" s="7" t="s">
        <v>3210</v>
      </c>
      <c r="N438" s="12" t="s">
        <v>845</v>
      </c>
      <c r="O438" s="14" t="s">
        <v>2767</v>
      </c>
      <c r="P438" s="14">
        <v>25140438</v>
      </c>
      <c r="Q438" s="14">
        <v>83159616</v>
      </c>
      <c r="R438" s="13"/>
      <c r="S438" s="7"/>
    </row>
    <row r="439" spans="1:19" x14ac:dyDescent="0.25">
      <c r="A439" s="9" t="s">
        <v>2444</v>
      </c>
      <c r="B439" s="8" t="s">
        <v>363</v>
      </c>
      <c r="C439" s="7" t="s">
        <v>2445</v>
      </c>
      <c r="D439" s="10" t="s">
        <v>2813</v>
      </c>
      <c r="E439" s="10" t="s">
        <v>6</v>
      </c>
      <c r="F439" s="11" t="s">
        <v>86</v>
      </c>
      <c r="G439" s="11" t="s">
        <v>9</v>
      </c>
      <c r="H439" s="11" t="s">
        <v>6</v>
      </c>
      <c r="I439" s="7" t="str">
        <f t="shared" si="6"/>
        <v>7-04-01</v>
      </c>
      <c r="J439" s="7"/>
      <c r="K439" s="7"/>
      <c r="L439" s="7"/>
      <c r="M439" s="7" t="s">
        <v>3211</v>
      </c>
      <c r="N439" s="12" t="s">
        <v>845</v>
      </c>
      <c r="O439" s="14" t="s">
        <v>2768</v>
      </c>
      <c r="P439" s="14">
        <v>27102843</v>
      </c>
      <c r="Q439" s="14">
        <v>27102843</v>
      </c>
      <c r="R439" s="13"/>
      <c r="S439" s="7"/>
    </row>
    <row r="440" spans="1:19" x14ac:dyDescent="0.25">
      <c r="A440" s="9" t="s">
        <v>2438</v>
      </c>
      <c r="B440" s="8" t="s">
        <v>731</v>
      </c>
      <c r="C440" s="7" t="s">
        <v>2439</v>
      </c>
      <c r="D440" s="10" t="s">
        <v>2812</v>
      </c>
      <c r="E440" s="10" t="s">
        <v>22</v>
      </c>
      <c r="F440" s="11" t="s">
        <v>103</v>
      </c>
      <c r="G440" s="11" t="s">
        <v>8</v>
      </c>
      <c r="H440" s="11" t="s">
        <v>6</v>
      </c>
      <c r="I440" s="7" t="str">
        <f t="shared" si="6"/>
        <v>6-03-01</v>
      </c>
      <c r="J440" s="7"/>
      <c r="K440" s="7"/>
      <c r="L440" s="7"/>
      <c r="M440" s="7" t="s">
        <v>3208</v>
      </c>
      <c r="N440" s="12" t="s">
        <v>845</v>
      </c>
      <c r="O440" s="14" t="s">
        <v>2766</v>
      </c>
      <c r="P440" s="14">
        <v>88675925</v>
      </c>
      <c r="Q440" s="14">
        <v>0</v>
      </c>
      <c r="R440" s="13"/>
      <c r="S440" s="7"/>
    </row>
    <row r="441" spans="1:19" x14ac:dyDescent="0.25">
      <c r="A441" s="9" t="s">
        <v>2449</v>
      </c>
      <c r="B441" s="8" t="s">
        <v>740</v>
      </c>
      <c r="C441" s="7" t="s">
        <v>2450</v>
      </c>
      <c r="D441" s="10" t="s">
        <v>821</v>
      </c>
      <c r="E441" s="10" t="s">
        <v>6</v>
      </c>
      <c r="F441" s="11" t="s">
        <v>150</v>
      </c>
      <c r="G441" s="11" t="s">
        <v>7</v>
      </c>
      <c r="H441" s="11" t="s">
        <v>6</v>
      </c>
      <c r="I441" s="7" t="str">
        <f t="shared" si="6"/>
        <v>5-02-01</v>
      </c>
      <c r="J441" s="7"/>
      <c r="K441" s="7"/>
      <c r="L441" s="7"/>
      <c r="M441" s="7" t="s">
        <v>3212</v>
      </c>
      <c r="N441" s="12" t="s">
        <v>845</v>
      </c>
      <c r="O441" s="14" t="s">
        <v>2718</v>
      </c>
      <c r="P441" s="14">
        <v>87127727</v>
      </c>
      <c r="Q441" s="14">
        <v>88368537</v>
      </c>
      <c r="R441" s="13"/>
      <c r="S441" s="7"/>
    </row>
    <row r="442" spans="1:19" x14ac:dyDescent="0.25">
      <c r="A442" s="9" t="s">
        <v>2447</v>
      </c>
      <c r="B442" s="8" t="s">
        <v>739</v>
      </c>
      <c r="C442" s="7" t="s">
        <v>2448</v>
      </c>
      <c r="D442" s="10" t="s">
        <v>809</v>
      </c>
      <c r="E442" s="10" t="s">
        <v>7</v>
      </c>
      <c r="F442" s="11" t="s">
        <v>71</v>
      </c>
      <c r="G442" s="11" t="s">
        <v>10</v>
      </c>
      <c r="H442" s="11" t="s">
        <v>6</v>
      </c>
      <c r="I442" s="7" t="str">
        <f t="shared" si="6"/>
        <v>3-05-01</v>
      </c>
      <c r="J442" s="7"/>
      <c r="K442" s="7"/>
      <c r="L442" s="7"/>
      <c r="M442" s="7" t="s">
        <v>809</v>
      </c>
      <c r="N442" s="12" t="s">
        <v>845</v>
      </c>
      <c r="O442" s="14" t="s">
        <v>4345</v>
      </c>
      <c r="P442" s="14">
        <v>40301961</v>
      </c>
      <c r="Q442" s="14">
        <v>25561133</v>
      </c>
      <c r="R442" s="13"/>
      <c r="S442" s="7"/>
    </row>
    <row r="443" spans="1:19" x14ac:dyDescent="0.25">
      <c r="A443" s="9" t="s">
        <v>2451</v>
      </c>
      <c r="B443" s="8" t="s">
        <v>741</v>
      </c>
      <c r="C443" s="7" t="s">
        <v>2452</v>
      </c>
      <c r="D443" s="10" t="s">
        <v>2812</v>
      </c>
      <c r="E443" s="10" t="s">
        <v>22</v>
      </c>
      <c r="F443" s="11" t="s">
        <v>103</v>
      </c>
      <c r="G443" s="11" t="s">
        <v>8</v>
      </c>
      <c r="H443" s="11" t="s">
        <v>6</v>
      </c>
      <c r="I443" s="7" t="str">
        <f t="shared" si="6"/>
        <v>6-03-01</v>
      </c>
      <c r="J443" s="7"/>
      <c r="K443" s="7"/>
      <c r="L443" s="7"/>
      <c r="M443" s="7" t="s">
        <v>3213</v>
      </c>
      <c r="N443" s="12" t="s">
        <v>845</v>
      </c>
      <c r="O443" s="14" t="s">
        <v>2770</v>
      </c>
      <c r="P443" s="14">
        <v>85393041</v>
      </c>
      <c r="Q443" s="14">
        <v>27300578</v>
      </c>
      <c r="R443" s="13"/>
      <c r="S443" s="7"/>
    </row>
    <row r="444" spans="1:19" x14ac:dyDescent="0.25">
      <c r="A444" s="9" t="s">
        <v>2455</v>
      </c>
      <c r="B444" s="8" t="s">
        <v>341</v>
      </c>
      <c r="C444" s="7" t="s">
        <v>2456</v>
      </c>
      <c r="D444" s="10" t="s">
        <v>797</v>
      </c>
      <c r="E444" s="10" t="s">
        <v>9</v>
      </c>
      <c r="F444" s="11" t="s">
        <v>86</v>
      </c>
      <c r="G444" s="11" t="s">
        <v>12</v>
      </c>
      <c r="H444" s="11" t="s">
        <v>6</v>
      </c>
      <c r="I444" s="7" t="str">
        <f t="shared" si="6"/>
        <v>7-06-01</v>
      </c>
      <c r="J444" s="7"/>
      <c r="K444" s="7"/>
      <c r="L444" s="7"/>
      <c r="M444" s="7" t="s">
        <v>2922</v>
      </c>
      <c r="N444" s="12" t="s">
        <v>845</v>
      </c>
      <c r="O444" s="14" t="s">
        <v>3676</v>
      </c>
      <c r="P444" s="14">
        <v>27165352</v>
      </c>
      <c r="Q444" s="14">
        <v>27165352</v>
      </c>
      <c r="R444" s="13"/>
      <c r="S444" s="7"/>
    </row>
    <row r="445" spans="1:19" x14ac:dyDescent="0.25">
      <c r="A445" s="9" t="s">
        <v>2453</v>
      </c>
      <c r="B445" s="8" t="s">
        <v>743</v>
      </c>
      <c r="C445" s="7" t="s">
        <v>2454</v>
      </c>
      <c r="D445" s="10" t="s">
        <v>2813</v>
      </c>
      <c r="E445" s="10" t="s">
        <v>10</v>
      </c>
      <c r="F445" s="11" t="s">
        <v>86</v>
      </c>
      <c r="G445" s="11" t="s">
        <v>6</v>
      </c>
      <c r="H445" s="11" t="s">
        <v>7</v>
      </c>
      <c r="I445" s="7" t="str">
        <f t="shared" si="6"/>
        <v>7-01-02</v>
      </c>
      <c r="J445" s="7"/>
      <c r="K445" s="7"/>
      <c r="L445" s="7"/>
      <c r="M445" s="7" t="s">
        <v>3214</v>
      </c>
      <c r="N445" s="12" t="s">
        <v>845</v>
      </c>
      <c r="O445" s="14" t="s">
        <v>3215</v>
      </c>
      <c r="P445" s="14">
        <v>86683765</v>
      </c>
      <c r="Q445" s="14">
        <v>0</v>
      </c>
      <c r="R445" s="13"/>
      <c r="S445" s="7"/>
    </row>
    <row r="446" spans="1:19" x14ac:dyDescent="0.25">
      <c r="A446" s="9" t="s">
        <v>2465</v>
      </c>
      <c r="B446" s="8" t="s">
        <v>750</v>
      </c>
      <c r="C446" s="7" t="s">
        <v>2466</v>
      </c>
      <c r="D446" s="10" t="s">
        <v>2812</v>
      </c>
      <c r="E446" s="10" t="s">
        <v>21</v>
      </c>
      <c r="F446" s="11" t="s">
        <v>103</v>
      </c>
      <c r="G446" s="11" t="s">
        <v>8</v>
      </c>
      <c r="H446" s="11" t="s">
        <v>9</v>
      </c>
      <c r="I446" s="7" t="str">
        <f t="shared" si="6"/>
        <v>6-03-04</v>
      </c>
      <c r="J446" s="7"/>
      <c r="K446" s="7"/>
      <c r="L446" s="7"/>
      <c r="M446" s="7" t="s">
        <v>3216</v>
      </c>
      <c r="N446" s="12" t="s">
        <v>845</v>
      </c>
      <c r="O446" s="14" t="s">
        <v>4346</v>
      </c>
      <c r="P446" s="14">
        <v>83888881</v>
      </c>
      <c r="Q446" s="14">
        <v>0</v>
      </c>
      <c r="R446" s="13"/>
      <c r="S446" s="7"/>
    </row>
    <row r="447" spans="1:19" x14ac:dyDescent="0.25">
      <c r="A447" s="9" t="s">
        <v>2463</v>
      </c>
      <c r="B447" s="8" t="s">
        <v>749</v>
      </c>
      <c r="C447" s="7" t="s">
        <v>2464</v>
      </c>
      <c r="D447" s="10" t="s">
        <v>85</v>
      </c>
      <c r="E447" s="10" t="s">
        <v>6</v>
      </c>
      <c r="F447" s="11" t="s">
        <v>86</v>
      </c>
      <c r="G447" s="11" t="s">
        <v>6</v>
      </c>
      <c r="H447" s="11" t="s">
        <v>6</v>
      </c>
      <c r="I447" s="7" t="str">
        <f t="shared" si="6"/>
        <v>7-01-01</v>
      </c>
      <c r="J447" s="7"/>
      <c r="K447" s="7"/>
      <c r="L447" s="7"/>
      <c r="M447" s="7" t="s">
        <v>2983</v>
      </c>
      <c r="N447" s="12" t="s">
        <v>845</v>
      </c>
      <c r="O447" s="14" t="s">
        <v>2775</v>
      </c>
      <c r="P447" s="14">
        <v>27953483</v>
      </c>
      <c r="Q447" s="14">
        <v>27953483</v>
      </c>
      <c r="R447" s="13"/>
      <c r="S447" s="7"/>
    </row>
    <row r="448" spans="1:19" x14ac:dyDescent="0.25">
      <c r="A448" s="9" t="s">
        <v>2461</v>
      </c>
      <c r="B448" s="8" t="s">
        <v>748</v>
      </c>
      <c r="C448" s="7" t="s">
        <v>2462</v>
      </c>
      <c r="D448" s="10" t="s">
        <v>85</v>
      </c>
      <c r="E448" s="10" t="s">
        <v>12</v>
      </c>
      <c r="F448" s="11" t="s">
        <v>86</v>
      </c>
      <c r="G448" s="11" t="s">
        <v>8</v>
      </c>
      <c r="H448" s="11" t="s">
        <v>8</v>
      </c>
      <c r="I448" s="7" t="str">
        <f t="shared" si="6"/>
        <v>7-03-03</v>
      </c>
      <c r="J448" s="7"/>
      <c r="K448" s="7"/>
      <c r="L448" s="7"/>
      <c r="M448" s="7" t="s">
        <v>823</v>
      </c>
      <c r="N448" s="12" t="s">
        <v>845</v>
      </c>
      <c r="O448" s="14" t="s">
        <v>2774</v>
      </c>
      <c r="P448" s="14">
        <v>27651041</v>
      </c>
      <c r="Q448" s="14">
        <v>0</v>
      </c>
      <c r="R448" s="13"/>
      <c r="S448" s="7"/>
    </row>
    <row r="449" spans="1:19" x14ac:dyDescent="0.25">
      <c r="A449" s="9" t="s">
        <v>2469</v>
      </c>
      <c r="B449" s="8" t="s">
        <v>344</v>
      </c>
      <c r="C449" s="7" t="s">
        <v>2470</v>
      </c>
      <c r="D449" s="10" t="s">
        <v>797</v>
      </c>
      <c r="E449" s="10" t="s">
        <v>6</v>
      </c>
      <c r="F449" s="11" t="s">
        <v>86</v>
      </c>
      <c r="G449" s="11" t="s">
        <v>7</v>
      </c>
      <c r="H449" s="11" t="s">
        <v>13</v>
      </c>
      <c r="I449" s="7" t="str">
        <f t="shared" si="6"/>
        <v>7-02-07</v>
      </c>
      <c r="J449" s="7"/>
      <c r="K449" s="7"/>
      <c r="L449" s="7"/>
      <c r="M449" s="7" t="s">
        <v>754</v>
      </c>
      <c r="N449" s="12" t="s">
        <v>845</v>
      </c>
      <c r="O449" s="14" t="s">
        <v>3217</v>
      </c>
      <c r="P449" s="14">
        <v>27110581</v>
      </c>
      <c r="Q449" s="14">
        <v>0</v>
      </c>
      <c r="R449" s="13"/>
      <c r="S449" s="7"/>
    </row>
    <row r="450" spans="1:19" x14ac:dyDescent="0.25">
      <c r="A450" s="9" t="s">
        <v>2475</v>
      </c>
      <c r="B450" s="8" t="s">
        <v>761</v>
      </c>
      <c r="C450" s="7" t="s">
        <v>2476</v>
      </c>
      <c r="D450" s="10" t="s">
        <v>249</v>
      </c>
      <c r="E450" s="10" t="s">
        <v>7</v>
      </c>
      <c r="F450" s="11" t="s">
        <v>55</v>
      </c>
      <c r="G450" s="11" t="s">
        <v>801</v>
      </c>
      <c r="H450" s="11" t="s">
        <v>8</v>
      </c>
      <c r="I450" s="7" t="str">
        <f t="shared" si="6"/>
        <v>1-17-03</v>
      </c>
      <c r="J450" s="7"/>
      <c r="K450" s="7"/>
      <c r="L450" s="7"/>
      <c r="M450" s="7" t="s">
        <v>3218</v>
      </c>
      <c r="N450" s="12" t="s">
        <v>845</v>
      </c>
      <c r="O450" s="14" t="s">
        <v>3677</v>
      </c>
      <c r="P450" s="14">
        <v>25411633</v>
      </c>
      <c r="Q450" s="14">
        <v>0</v>
      </c>
      <c r="R450" s="13"/>
      <c r="S450" s="7"/>
    </row>
    <row r="451" spans="1:19" x14ac:dyDescent="0.25">
      <c r="A451" s="9" t="s">
        <v>2486</v>
      </c>
      <c r="B451" s="8" t="s">
        <v>767</v>
      </c>
      <c r="C451" s="7" t="s">
        <v>2487</v>
      </c>
      <c r="D451" s="10" t="s">
        <v>142</v>
      </c>
      <c r="E451" s="10" t="s">
        <v>17</v>
      </c>
      <c r="F451" s="11" t="s">
        <v>57</v>
      </c>
      <c r="G451" s="11" t="s">
        <v>143</v>
      </c>
      <c r="H451" s="11" t="s">
        <v>8</v>
      </c>
      <c r="I451" s="7" t="str">
        <f t="shared" si="6"/>
        <v>2-14-03</v>
      </c>
      <c r="J451" s="7"/>
      <c r="K451" s="7"/>
      <c r="L451" s="7"/>
      <c r="M451" s="7" t="s">
        <v>56</v>
      </c>
      <c r="N451" s="12" t="s">
        <v>845</v>
      </c>
      <c r="O451" s="14" t="s">
        <v>2780</v>
      </c>
      <c r="P451" s="14">
        <v>24717127</v>
      </c>
      <c r="Q451" s="14">
        <v>24717127</v>
      </c>
      <c r="R451" s="13"/>
      <c r="S451" s="7"/>
    </row>
    <row r="452" spans="1:19" x14ac:dyDescent="0.25">
      <c r="A452" s="9" t="s">
        <v>2484</v>
      </c>
      <c r="B452" s="8" t="s">
        <v>766</v>
      </c>
      <c r="C452" s="7" t="s">
        <v>2485</v>
      </c>
      <c r="D452" s="10" t="s">
        <v>797</v>
      </c>
      <c r="E452" s="10" t="s">
        <v>6</v>
      </c>
      <c r="F452" s="11" t="s">
        <v>86</v>
      </c>
      <c r="G452" s="11" t="s">
        <v>7</v>
      </c>
      <c r="H452" s="11" t="s">
        <v>6</v>
      </c>
      <c r="I452" s="7" t="str">
        <f t="shared" si="6"/>
        <v>7-02-01</v>
      </c>
      <c r="J452" s="7"/>
      <c r="K452" s="7"/>
      <c r="L452" s="7"/>
      <c r="M452" s="7" t="s">
        <v>2994</v>
      </c>
      <c r="N452" s="12" t="s">
        <v>845</v>
      </c>
      <c r="O452" s="14" t="s">
        <v>3678</v>
      </c>
      <c r="P452" s="14">
        <v>27103944</v>
      </c>
      <c r="Q452" s="14">
        <v>0</v>
      </c>
      <c r="R452" s="13"/>
      <c r="S452" s="7"/>
    </row>
    <row r="453" spans="1:19" x14ac:dyDescent="0.25">
      <c r="A453" s="14" t="s">
        <v>2481</v>
      </c>
      <c r="B453" s="14" t="s">
        <v>764</v>
      </c>
      <c r="C453" s="7" t="s">
        <v>2892</v>
      </c>
      <c r="D453" s="14" t="s">
        <v>827</v>
      </c>
      <c r="E453" s="14" t="s">
        <v>6</v>
      </c>
      <c r="F453" s="14" t="s">
        <v>103</v>
      </c>
      <c r="G453" s="14" t="s">
        <v>6</v>
      </c>
      <c r="H453" s="14" t="s">
        <v>10</v>
      </c>
      <c r="I453" s="7" t="str">
        <f t="shared" si="6"/>
        <v>6-01-05</v>
      </c>
      <c r="J453" s="7"/>
      <c r="K453" s="7"/>
      <c r="L453" s="7"/>
      <c r="M453" s="7" t="s">
        <v>3221</v>
      </c>
      <c r="N453" s="14" t="s">
        <v>845</v>
      </c>
      <c r="O453" s="14" t="s">
        <v>3222</v>
      </c>
      <c r="P453" s="14">
        <v>26500128</v>
      </c>
      <c r="Q453" s="14">
        <v>26500128</v>
      </c>
      <c r="R453" s="13"/>
      <c r="S453" s="7"/>
    </row>
    <row r="454" spans="1:19" x14ac:dyDescent="0.25">
      <c r="A454" s="9" t="s">
        <v>2479</v>
      </c>
      <c r="B454" s="8" t="s">
        <v>763</v>
      </c>
      <c r="C454" s="7" t="s">
        <v>2480</v>
      </c>
      <c r="D454" s="10" t="s">
        <v>104</v>
      </c>
      <c r="E454" s="10" t="s">
        <v>7</v>
      </c>
      <c r="F454" s="11" t="s">
        <v>103</v>
      </c>
      <c r="G454" s="11" t="s">
        <v>6</v>
      </c>
      <c r="H454" s="11" t="s">
        <v>7</v>
      </c>
      <c r="I454" s="7" t="str">
        <f t="shared" si="6"/>
        <v>6-01-02</v>
      </c>
      <c r="J454" s="7"/>
      <c r="K454" s="7"/>
      <c r="L454" s="7"/>
      <c r="M454" s="7" t="s">
        <v>2896</v>
      </c>
      <c r="N454" s="12" t="s">
        <v>845</v>
      </c>
      <c r="O454" s="14" t="s">
        <v>3198</v>
      </c>
      <c r="P454" s="14">
        <v>26611116</v>
      </c>
      <c r="Q454" s="14">
        <v>26611116</v>
      </c>
      <c r="R454" s="13"/>
      <c r="S454" s="7"/>
    </row>
    <row r="455" spans="1:19" x14ac:dyDescent="0.25">
      <c r="A455" s="14" t="s">
        <v>2477</v>
      </c>
      <c r="B455" s="14" t="s">
        <v>762</v>
      </c>
      <c r="C455" s="7" t="s">
        <v>2478</v>
      </c>
      <c r="D455" s="14" t="s">
        <v>2813</v>
      </c>
      <c r="E455" s="14" t="s">
        <v>9</v>
      </c>
      <c r="F455" s="14" t="s">
        <v>86</v>
      </c>
      <c r="G455" s="14" t="s">
        <v>9</v>
      </c>
      <c r="H455" s="14" t="s">
        <v>6</v>
      </c>
      <c r="I455" s="7" t="str">
        <f t="shared" ref="I455:I471" si="7">CONCATENATE(F455,"-",G455,"-",H455)</f>
        <v>7-04-01</v>
      </c>
      <c r="J455" s="7"/>
      <c r="K455" s="7"/>
      <c r="L455" s="7"/>
      <c r="M455" s="7" t="s">
        <v>3219</v>
      </c>
      <c r="N455" s="14" t="s">
        <v>845</v>
      </c>
      <c r="O455" s="14" t="s">
        <v>3220</v>
      </c>
      <c r="P455" s="14">
        <v>0</v>
      </c>
      <c r="Q455" s="14">
        <v>0</v>
      </c>
      <c r="R455" s="13"/>
      <c r="S455" s="7"/>
    </row>
    <row r="456" spans="1:19" x14ac:dyDescent="0.25">
      <c r="A456" s="14" t="s">
        <v>2482</v>
      </c>
      <c r="B456" s="14" t="s">
        <v>765</v>
      </c>
      <c r="C456" s="7" t="s">
        <v>2483</v>
      </c>
      <c r="D456" s="14" t="s">
        <v>102</v>
      </c>
      <c r="E456" s="14" t="s">
        <v>143</v>
      </c>
      <c r="F456" s="14" t="s">
        <v>103</v>
      </c>
      <c r="G456" s="14" t="s">
        <v>13</v>
      </c>
      <c r="H456" s="14" t="s">
        <v>9</v>
      </c>
      <c r="I456" s="7" t="str">
        <f t="shared" si="7"/>
        <v>6-07-04</v>
      </c>
      <c r="J456" s="7"/>
      <c r="K456" s="7"/>
      <c r="L456" s="7"/>
      <c r="M456" s="7" t="s">
        <v>3223</v>
      </c>
      <c r="N456" s="14" t="s">
        <v>845</v>
      </c>
      <c r="O456" s="14" t="s">
        <v>2779</v>
      </c>
      <c r="P456" s="14">
        <v>22766129</v>
      </c>
      <c r="Q456" s="14">
        <v>22766129</v>
      </c>
      <c r="R456" s="13"/>
      <c r="S456" s="7"/>
    </row>
    <row r="457" spans="1:19" x14ac:dyDescent="0.25">
      <c r="A457" s="9" t="s">
        <v>2497</v>
      </c>
      <c r="B457" s="8" t="s">
        <v>445</v>
      </c>
      <c r="C457" s="7" t="s">
        <v>2498</v>
      </c>
      <c r="D457" s="10" t="s">
        <v>2812</v>
      </c>
      <c r="E457" s="10" t="s">
        <v>22</v>
      </c>
      <c r="F457" s="11" t="s">
        <v>103</v>
      </c>
      <c r="G457" s="11" t="s">
        <v>8</v>
      </c>
      <c r="H457" s="11" t="s">
        <v>6</v>
      </c>
      <c r="I457" s="7" t="str">
        <f t="shared" si="7"/>
        <v>6-03-01</v>
      </c>
      <c r="J457" s="7"/>
      <c r="K457" s="7"/>
      <c r="L457" s="7"/>
      <c r="M457" s="7" t="s">
        <v>3228</v>
      </c>
      <c r="N457" s="12" t="s">
        <v>845</v>
      </c>
      <c r="O457" s="14" t="s">
        <v>3229</v>
      </c>
      <c r="P457" s="14">
        <v>87824481</v>
      </c>
      <c r="Q457" s="14">
        <v>22065110</v>
      </c>
      <c r="R457" s="13"/>
      <c r="S457" s="7"/>
    </row>
    <row r="458" spans="1:19" x14ac:dyDescent="0.25">
      <c r="A458" s="9" t="s">
        <v>2492</v>
      </c>
      <c r="B458" s="8" t="s">
        <v>756</v>
      </c>
      <c r="C458" s="7" t="s">
        <v>2493</v>
      </c>
      <c r="D458" s="10" t="s">
        <v>809</v>
      </c>
      <c r="E458" s="10" t="s">
        <v>13</v>
      </c>
      <c r="F458" s="11" t="s">
        <v>86</v>
      </c>
      <c r="G458" s="11" t="s">
        <v>6</v>
      </c>
      <c r="H458" s="11" t="s">
        <v>7</v>
      </c>
      <c r="I458" s="7" t="str">
        <f t="shared" si="7"/>
        <v>7-01-02</v>
      </c>
      <c r="J458" s="7"/>
      <c r="K458" s="7"/>
      <c r="L458" s="7"/>
      <c r="M458" s="7" t="s">
        <v>3225</v>
      </c>
      <c r="N458" s="12" t="s">
        <v>845</v>
      </c>
      <c r="O458" s="14" t="s">
        <v>2784</v>
      </c>
      <c r="P458" s="14">
        <v>22064594</v>
      </c>
      <c r="Q458" s="14">
        <v>22064594</v>
      </c>
      <c r="R458" s="13"/>
      <c r="S458" s="7"/>
    </row>
    <row r="459" spans="1:19" x14ac:dyDescent="0.25">
      <c r="A459" s="9" t="s">
        <v>2494</v>
      </c>
      <c r="B459" s="8" t="s">
        <v>778</v>
      </c>
      <c r="C459" s="7" t="s">
        <v>2893</v>
      </c>
      <c r="D459" s="10" t="s">
        <v>2801</v>
      </c>
      <c r="E459" s="10" t="s">
        <v>7</v>
      </c>
      <c r="F459" s="11" t="s">
        <v>55</v>
      </c>
      <c r="G459" s="11" t="s">
        <v>6</v>
      </c>
      <c r="H459" s="11" t="s">
        <v>16</v>
      </c>
      <c r="I459" s="7" t="str">
        <f t="shared" si="7"/>
        <v>1-01-09</v>
      </c>
      <c r="J459" s="7"/>
      <c r="K459" s="7"/>
      <c r="L459" s="7"/>
      <c r="M459" s="7" t="s">
        <v>3226</v>
      </c>
      <c r="N459" s="12" t="s">
        <v>845</v>
      </c>
      <c r="O459" s="14" t="s">
        <v>4347</v>
      </c>
      <c r="P459" s="14">
        <v>22900500</v>
      </c>
      <c r="Q459" s="14">
        <v>22900500</v>
      </c>
      <c r="R459" s="13"/>
      <c r="S459" s="7"/>
    </row>
    <row r="460" spans="1:19" x14ac:dyDescent="0.25">
      <c r="A460" s="9" t="s">
        <v>2495</v>
      </c>
      <c r="B460" s="8" t="s">
        <v>779</v>
      </c>
      <c r="C460" s="7" t="s">
        <v>2496</v>
      </c>
      <c r="D460" s="10" t="s">
        <v>104</v>
      </c>
      <c r="E460" s="10" t="s">
        <v>10</v>
      </c>
      <c r="F460" s="11" t="s">
        <v>103</v>
      </c>
      <c r="G460" s="11" t="s">
        <v>6</v>
      </c>
      <c r="H460" s="11" t="s">
        <v>6</v>
      </c>
      <c r="I460" s="7" t="str">
        <f t="shared" si="7"/>
        <v>6-01-01</v>
      </c>
      <c r="J460" s="7"/>
      <c r="K460" s="7"/>
      <c r="L460" s="7"/>
      <c r="M460" s="7" t="s">
        <v>3227</v>
      </c>
      <c r="N460" s="12" t="s">
        <v>845</v>
      </c>
      <c r="O460" s="14" t="s">
        <v>3679</v>
      </c>
      <c r="P460" s="14">
        <v>87797291</v>
      </c>
      <c r="Q460" s="14">
        <v>0</v>
      </c>
      <c r="R460" s="13"/>
      <c r="S460" s="7"/>
    </row>
    <row r="461" spans="1:19" x14ac:dyDescent="0.25">
      <c r="A461" s="9" t="s">
        <v>2490</v>
      </c>
      <c r="B461" s="8" t="s">
        <v>777</v>
      </c>
      <c r="C461" s="7" t="s">
        <v>2491</v>
      </c>
      <c r="D461" s="10" t="s">
        <v>809</v>
      </c>
      <c r="E461" s="10" t="s">
        <v>13</v>
      </c>
      <c r="F461" s="11" t="s">
        <v>86</v>
      </c>
      <c r="G461" s="11" t="s">
        <v>6</v>
      </c>
      <c r="H461" s="11" t="s">
        <v>7</v>
      </c>
      <c r="I461" s="7" t="str">
        <f t="shared" si="7"/>
        <v>7-01-02</v>
      </c>
      <c r="J461" s="7"/>
      <c r="K461" s="7"/>
      <c r="L461" s="7"/>
      <c r="M461" s="7" t="s">
        <v>3224</v>
      </c>
      <c r="N461" s="12" t="s">
        <v>845</v>
      </c>
      <c r="O461" s="14" t="s">
        <v>2783</v>
      </c>
      <c r="P461" s="14">
        <v>22064630</v>
      </c>
      <c r="Q461" s="14">
        <v>0</v>
      </c>
      <c r="R461" s="13"/>
      <c r="S461" s="7"/>
    </row>
    <row r="462" spans="1:19" x14ac:dyDescent="0.25">
      <c r="A462" s="9" t="s">
        <v>2501</v>
      </c>
      <c r="B462" s="8" t="s">
        <v>424</v>
      </c>
      <c r="C462" s="7" t="s">
        <v>2502</v>
      </c>
      <c r="D462" s="10" t="s">
        <v>142</v>
      </c>
      <c r="E462" s="10" t="s">
        <v>9</v>
      </c>
      <c r="F462" s="11" t="s">
        <v>57</v>
      </c>
      <c r="G462" s="11" t="s">
        <v>17</v>
      </c>
      <c r="H462" s="11" t="s">
        <v>16</v>
      </c>
      <c r="I462" s="7" t="str">
        <f t="shared" si="7"/>
        <v>2-10-09</v>
      </c>
      <c r="J462" s="7"/>
      <c r="K462" s="7"/>
      <c r="L462" s="7"/>
      <c r="M462" s="7" t="s">
        <v>244</v>
      </c>
      <c r="N462" s="12" t="s">
        <v>845</v>
      </c>
      <c r="O462" s="14" t="s">
        <v>2786</v>
      </c>
      <c r="P462" s="14">
        <v>24748029</v>
      </c>
      <c r="Q462" s="14">
        <v>24748029</v>
      </c>
      <c r="R462" s="13"/>
      <c r="S462" s="7"/>
    </row>
    <row r="463" spans="1:19" x14ac:dyDescent="0.25">
      <c r="A463" s="9" t="s">
        <v>2505</v>
      </c>
      <c r="B463" s="8" t="s">
        <v>437</v>
      </c>
      <c r="C463" s="7" t="s">
        <v>2506</v>
      </c>
      <c r="D463" s="10" t="s">
        <v>797</v>
      </c>
      <c r="E463" s="10" t="s">
        <v>12</v>
      </c>
      <c r="F463" s="11" t="s">
        <v>86</v>
      </c>
      <c r="G463" s="11" t="s">
        <v>7</v>
      </c>
      <c r="H463" s="11" t="s">
        <v>10</v>
      </c>
      <c r="I463" s="7" t="str">
        <f t="shared" si="7"/>
        <v>7-02-05</v>
      </c>
      <c r="J463" s="7"/>
      <c r="K463" s="7"/>
      <c r="L463" s="7"/>
      <c r="M463" s="7" t="s">
        <v>3230</v>
      </c>
      <c r="N463" s="12" t="s">
        <v>845</v>
      </c>
      <c r="O463" s="14" t="s">
        <v>3231</v>
      </c>
      <c r="P463" s="14">
        <v>89272607</v>
      </c>
      <c r="Q463" s="14">
        <v>0</v>
      </c>
      <c r="R463" s="13"/>
      <c r="S463" s="7"/>
    </row>
    <row r="464" spans="1:19" x14ac:dyDescent="0.25">
      <c r="A464" s="9" t="s">
        <v>2503</v>
      </c>
      <c r="B464" s="8" t="s">
        <v>783</v>
      </c>
      <c r="C464" s="7" t="s">
        <v>2504</v>
      </c>
      <c r="D464" s="10" t="s">
        <v>827</v>
      </c>
      <c r="E464" s="10" t="s">
        <v>8</v>
      </c>
      <c r="F464" s="11" t="s">
        <v>103</v>
      </c>
      <c r="G464" s="11" t="s">
        <v>6</v>
      </c>
      <c r="H464" s="11" t="s">
        <v>9</v>
      </c>
      <c r="I464" s="7" t="str">
        <f t="shared" si="7"/>
        <v>6-01-04</v>
      </c>
      <c r="J464" s="7"/>
      <c r="K464" s="7"/>
      <c r="L464" s="7"/>
      <c r="M464" s="7" t="s">
        <v>825</v>
      </c>
      <c r="N464" s="12" t="s">
        <v>845</v>
      </c>
      <c r="O464" s="14" t="s">
        <v>4348</v>
      </c>
      <c r="P464" s="14">
        <v>26500300</v>
      </c>
      <c r="Q464" s="14">
        <v>0</v>
      </c>
      <c r="R464" s="13"/>
      <c r="S464" s="7"/>
    </row>
    <row r="465" spans="1:19" x14ac:dyDescent="0.25">
      <c r="A465" s="14" t="s">
        <v>2511</v>
      </c>
      <c r="B465" s="14" t="s">
        <v>785</v>
      </c>
      <c r="C465" s="7" t="s">
        <v>2512</v>
      </c>
      <c r="D465" s="14" t="s">
        <v>200</v>
      </c>
      <c r="E465" s="14" t="s">
        <v>6</v>
      </c>
      <c r="F465" s="14" t="s">
        <v>55</v>
      </c>
      <c r="G465" s="14" t="s">
        <v>9</v>
      </c>
      <c r="H465" s="14" t="s">
        <v>6</v>
      </c>
      <c r="I465" s="7" t="str">
        <f t="shared" si="7"/>
        <v>1-04-01</v>
      </c>
      <c r="J465" s="7"/>
      <c r="K465" s="7"/>
      <c r="L465" s="7"/>
      <c r="M465" s="7" t="s">
        <v>3232</v>
      </c>
      <c r="N465" s="14" t="s">
        <v>845</v>
      </c>
      <c r="O465" s="14" t="s">
        <v>3233</v>
      </c>
      <c r="P465" s="14">
        <v>24164041</v>
      </c>
      <c r="Q465" s="14">
        <v>0</v>
      </c>
      <c r="R465" s="13"/>
      <c r="S465" s="7"/>
    </row>
    <row r="466" spans="1:19" x14ac:dyDescent="0.25">
      <c r="A466" s="14" t="s">
        <v>2517</v>
      </c>
      <c r="B466" s="14" t="s">
        <v>788</v>
      </c>
      <c r="C466" s="7" t="s">
        <v>2518</v>
      </c>
      <c r="D466" s="14" t="s">
        <v>138</v>
      </c>
      <c r="E466" s="14" t="s">
        <v>7</v>
      </c>
      <c r="F466" s="14" t="s">
        <v>137</v>
      </c>
      <c r="G466" s="14" t="s">
        <v>6</v>
      </c>
      <c r="H466" s="14" t="s">
        <v>8</v>
      </c>
      <c r="I466" s="7" t="str">
        <f t="shared" si="7"/>
        <v>4-01-03</v>
      </c>
      <c r="J466" s="7"/>
      <c r="K466" s="7"/>
      <c r="L466" s="7"/>
      <c r="M466" s="7" t="s">
        <v>3237</v>
      </c>
      <c r="N466" s="14" t="s">
        <v>845</v>
      </c>
      <c r="O466" s="14" t="s">
        <v>2791</v>
      </c>
      <c r="P466" s="14">
        <v>22374033</v>
      </c>
      <c r="Q466" s="14">
        <v>0</v>
      </c>
      <c r="R466" s="13"/>
      <c r="S466" s="7"/>
    </row>
    <row r="467" spans="1:19" x14ac:dyDescent="0.25">
      <c r="A467" s="14" t="s">
        <v>2513</v>
      </c>
      <c r="B467" s="14" t="s">
        <v>786</v>
      </c>
      <c r="C467" s="7" t="s">
        <v>2514</v>
      </c>
      <c r="D467" s="14" t="s">
        <v>85</v>
      </c>
      <c r="E467" s="14" t="s">
        <v>10</v>
      </c>
      <c r="F467" s="14" t="s">
        <v>86</v>
      </c>
      <c r="G467" s="14" t="s">
        <v>8</v>
      </c>
      <c r="H467" s="14" t="s">
        <v>6</v>
      </c>
      <c r="I467" s="7" t="str">
        <f t="shared" si="7"/>
        <v>7-03-01</v>
      </c>
      <c r="J467" s="7"/>
      <c r="K467" s="7"/>
      <c r="L467" s="7"/>
      <c r="M467" s="7" t="s">
        <v>796</v>
      </c>
      <c r="N467" s="14" t="s">
        <v>845</v>
      </c>
      <c r="O467" s="14" t="s">
        <v>3234</v>
      </c>
      <c r="P467" s="14">
        <v>27682361</v>
      </c>
      <c r="Q467" s="14">
        <v>0</v>
      </c>
      <c r="R467" s="13"/>
      <c r="S467" s="7"/>
    </row>
    <row r="468" spans="1:19" x14ac:dyDescent="0.25">
      <c r="A468" s="14" t="s">
        <v>2509</v>
      </c>
      <c r="B468" s="14" t="s">
        <v>414</v>
      </c>
      <c r="C468" s="7" t="s">
        <v>2510</v>
      </c>
      <c r="D468" s="14" t="s">
        <v>152</v>
      </c>
      <c r="E468" s="14" t="s">
        <v>10</v>
      </c>
      <c r="F468" s="14" t="s">
        <v>71</v>
      </c>
      <c r="G468" s="14" t="s">
        <v>7</v>
      </c>
      <c r="H468" s="14" t="s">
        <v>7</v>
      </c>
      <c r="I468" s="7" t="str">
        <f t="shared" si="7"/>
        <v>3-02-02</v>
      </c>
      <c r="J468" s="7"/>
      <c r="K468" s="7"/>
      <c r="L468" s="7"/>
      <c r="M468" s="7" t="s">
        <v>258</v>
      </c>
      <c r="N468" s="14" t="s">
        <v>845</v>
      </c>
      <c r="O468" s="14" t="s">
        <v>4349</v>
      </c>
      <c r="P468" s="14">
        <v>25347402</v>
      </c>
      <c r="Q468" s="14">
        <v>0</v>
      </c>
      <c r="R468" s="13"/>
      <c r="S468" s="7"/>
    </row>
    <row r="469" spans="1:19" x14ac:dyDescent="0.25">
      <c r="A469" s="14" t="s">
        <v>2515</v>
      </c>
      <c r="B469" s="14" t="s">
        <v>787</v>
      </c>
      <c r="C469" s="7" t="s">
        <v>2516</v>
      </c>
      <c r="D469" s="14" t="s">
        <v>138</v>
      </c>
      <c r="E469" s="14" t="s">
        <v>6</v>
      </c>
      <c r="F469" s="14" t="s">
        <v>137</v>
      </c>
      <c r="G469" s="14" t="s">
        <v>6</v>
      </c>
      <c r="H469" s="14" t="s">
        <v>10</v>
      </c>
      <c r="I469" s="7" t="str">
        <f t="shared" si="7"/>
        <v>4-01-05</v>
      </c>
      <c r="J469" s="7"/>
      <c r="K469" s="7"/>
      <c r="L469" s="7"/>
      <c r="M469" s="7" t="s">
        <v>3235</v>
      </c>
      <c r="N469" s="14" t="s">
        <v>845</v>
      </c>
      <c r="O469" s="14" t="s">
        <v>3236</v>
      </c>
      <c r="P469" s="14">
        <v>24820073</v>
      </c>
      <c r="Q469" s="14">
        <v>0</v>
      </c>
      <c r="R469" s="13"/>
      <c r="S469" s="7" t="s">
        <v>3682</v>
      </c>
    </row>
    <row r="470" spans="1:19" x14ac:dyDescent="0.25">
      <c r="A470" s="9" t="s">
        <v>2895</v>
      </c>
      <c r="B470" s="8" t="s">
        <v>2894</v>
      </c>
      <c r="C470" s="7" t="s">
        <v>3606</v>
      </c>
      <c r="D470" s="10" t="s">
        <v>338</v>
      </c>
      <c r="E470" s="10" t="s">
        <v>6</v>
      </c>
      <c r="F470" s="11" t="s">
        <v>150</v>
      </c>
      <c r="G470" s="11" t="s">
        <v>17</v>
      </c>
      <c r="H470" s="11" t="s">
        <v>6</v>
      </c>
      <c r="I470" s="7" t="str">
        <f t="shared" si="7"/>
        <v>5-10-01</v>
      </c>
      <c r="J470" s="7"/>
      <c r="K470" s="7"/>
      <c r="L470" s="7"/>
      <c r="M470" s="7" t="s">
        <v>2914</v>
      </c>
      <c r="N470" s="12" t="s">
        <v>845</v>
      </c>
      <c r="O470" s="14" t="s">
        <v>3680</v>
      </c>
      <c r="P470" s="14">
        <v>26798400</v>
      </c>
      <c r="Q470" s="14">
        <v>0</v>
      </c>
      <c r="R470" s="13"/>
      <c r="S470" s="7"/>
    </row>
    <row r="471" spans="1:19" x14ac:dyDescent="0.25">
      <c r="A471" s="9" t="s">
        <v>3607</v>
      </c>
      <c r="B471" s="8" t="s">
        <v>3608</v>
      </c>
      <c r="C471" s="7" t="s">
        <v>3609</v>
      </c>
      <c r="D471" s="10" t="s">
        <v>809</v>
      </c>
      <c r="E471" s="10" t="s">
        <v>16</v>
      </c>
      <c r="F471" s="11" t="s">
        <v>71</v>
      </c>
      <c r="G471" s="11" t="s">
        <v>10</v>
      </c>
      <c r="H471" s="11" t="s">
        <v>22</v>
      </c>
      <c r="I471" s="7" t="str">
        <f t="shared" si="7"/>
        <v>3-05-12</v>
      </c>
      <c r="J471" s="7"/>
      <c r="K471" s="7"/>
      <c r="L471" s="7"/>
      <c r="M471" s="7" t="s">
        <v>3681</v>
      </c>
      <c r="N471" s="12" t="s">
        <v>845</v>
      </c>
      <c r="O471" s="14" t="s">
        <v>4350</v>
      </c>
      <c r="P471" s="14">
        <v>84392886</v>
      </c>
      <c r="Q471" s="14">
        <v>0</v>
      </c>
      <c r="R471" s="13"/>
      <c r="S471" s="7"/>
    </row>
  </sheetData>
  <sheetProtection algorithmName="SHA-512" hashValue="rpVtn3A8Hl8fozfqxrBsEF7fqBJ77DWwSB7DKkwWcwpr/lGn0RMA3PnRcL3K3bmEZVIZZcfH0kKYnj8U7TYZAw==" saltValue="LCYidpTsf2GbVUs6tqExBQ==" spinCount="100000" sheet="1" objects="1" scenarios="1"/>
  <autoFilter ref="A2:S471"/>
  <sortState ref="A3:S463">
    <sortCondition ref="A3:A46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A93"/>
  <sheetViews>
    <sheetView showGridLines="0" showRowColHeaders="0" tabSelected="1" zoomScaleNormal="100" workbookViewId="0"/>
  </sheetViews>
  <sheetFormatPr baseColWidth="10" defaultRowHeight="14.25" x14ac:dyDescent="0.2"/>
  <cols>
    <col min="1" max="1" width="7.85546875" style="22" customWidth="1"/>
    <col min="2" max="2" width="24" style="22" customWidth="1"/>
    <col min="3" max="3" width="25.7109375" style="22" bestFit="1" customWidth="1"/>
    <col min="4" max="4" width="6" style="22" customWidth="1"/>
    <col min="5" max="5" width="11.85546875" style="22" customWidth="1"/>
    <col min="6" max="6" width="6.42578125" style="22" customWidth="1"/>
    <col min="7" max="7" width="10" style="22" customWidth="1"/>
    <col min="8" max="8" width="6.5703125" style="22" customWidth="1"/>
    <col min="9" max="9" width="13.42578125" style="22" customWidth="1"/>
    <col min="10" max="10" width="2" style="22" customWidth="1"/>
    <col min="11" max="11" width="12.5703125" style="22" customWidth="1"/>
    <col min="12" max="14" width="7.140625" style="22" customWidth="1"/>
    <col min="15" max="15" width="2.28515625" style="22" customWidth="1"/>
    <col min="16" max="26" width="11.42578125" style="22"/>
    <col min="27" max="27" width="11.42578125" style="23"/>
    <col min="28" max="16384" width="11.42578125" style="22"/>
  </cols>
  <sheetData>
    <row r="1" spans="2:27" ht="15.75" x14ac:dyDescent="0.25">
      <c r="B1" s="21" t="s">
        <v>1</v>
      </c>
    </row>
    <row r="2" spans="2:27" x14ac:dyDescent="0.2">
      <c r="B2" s="22" t="s">
        <v>2</v>
      </c>
      <c r="H2" s="24"/>
      <c r="I2" s="495" t="s">
        <v>3</v>
      </c>
      <c r="J2" s="495"/>
      <c r="K2" s="496"/>
      <c r="L2" s="484" t="str">
        <f>IFERROR(VLOOKUP(C8,datos,2,0),"")</f>
        <v/>
      </c>
      <c r="M2" s="485"/>
      <c r="N2" s="486"/>
    </row>
    <row r="3" spans="2:27" x14ac:dyDescent="0.2">
      <c r="B3" s="22" t="s">
        <v>4</v>
      </c>
      <c r="G3" s="24"/>
      <c r="H3" s="24"/>
      <c r="I3" s="495"/>
      <c r="J3" s="495"/>
      <c r="K3" s="496"/>
      <c r="L3" s="487"/>
      <c r="M3" s="488"/>
      <c r="N3" s="489"/>
    </row>
    <row r="4" spans="2:27" x14ac:dyDescent="0.2">
      <c r="B4" s="22" t="s">
        <v>1383</v>
      </c>
      <c r="L4" s="25" t="s">
        <v>5</v>
      </c>
      <c r="M4" s="25"/>
      <c r="N4" s="25"/>
    </row>
    <row r="5" spans="2:27" ht="33" x14ac:dyDescent="0.2">
      <c r="B5" s="490" t="s">
        <v>4209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</row>
    <row r="6" spans="2:27" ht="22.5" customHeight="1" x14ac:dyDescent="0.2">
      <c r="B6" s="491" t="s">
        <v>1573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</row>
    <row r="7" spans="2:27" ht="22.5" customHeight="1" x14ac:dyDescent="0.2"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</row>
    <row r="8" spans="2:27" ht="25.5" x14ac:dyDescent="0.2">
      <c r="B8" s="26" t="s">
        <v>847</v>
      </c>
      <c r="C8" s="213"/>
      <c r="D8" s="24"/>
      <c r="E8" s="26" t="s">
        <v>20</v>
      </c>
      <c r="F8" s="492" t="str">
        <f>IFERROR(VLOOKUP(C8,datos,3,0),"")</f>
        <v/>
      </c>
      <c r="G8" s="493"/>
      <c r="H8" s="493"/>
      <c r="I8" s="493"/>
      <c r="J8" s="493"/>
      <c r="K8" s="493"/>
      <c r="L8" s="493"/>
      <c r="M8" s="493"/>
      <c r="N8" s="494"/>
    </row>
    <row r="9" spans="2:27" ht="10.5" customHeight="1" x14ac:dyDescent="0.2">
      <c r="B9" s="27"/>
      <c r="C9" s="28"/>
      <c r="D9" s="28"/>
      <c r="E9" s="28"/>
      <c r="F9" s="28"/>
      <c r="G9" s="28"/>
      <c r="H9" s="28"/>
      <c r="I9" s="28"/>
      <c r="J9" s="28"/>
      <c r="K9" s="29"/>
      <c r="L9" s="29"/>
      <c r="M9" s="29"/>
      <c r="N9" s="29"/>
      <c r="O9" s="30"/>
    </row>
    <row r="10" spans="2:27" s="30" customFormat="1" ht="17.25" customHeight="1" x14ac:dyDescent="0.2">
      <c r="B10" s="31" t="s">
        <v>1385</v>
      </c>
      <c r="C10" s="32" t="str">
        <f>IFERROR(VLOOKUP(C8,datos,16,0),"")</f>
        <v/>
      </c>
      <c r="E10" s="31" t="s">
        <v>11</v>
      </c>
      <c r="F10" s="497" t="str">
        <f>IFERROR(VLOOKUP(C8,datos,17,0),"")</f>
        <v/>
      </c>
      <c r="G10" s="498"/>
      <c r="H10" s="499"/>
      <c r="K10" s="26" t="s">
        <v>14</v>
      </c>
      <c r="L10" s="500" t="str">
        <f>IFERROR(VLOOKUP(C8,datos,14,0),"")</f>
        <v/>
      </c>
      <c r="M10" s="501"/>
      <c r="N10" s="502"/>
      <c r="O10" s="22"/>
      <c r="AA10" s="33"/>
    </row>
    <row r="11" spans="2:27" ht="10.5" customHeight="1" x14ac:dyDescent="0.2">
      <c r="J11" s="34"/>
    </row>
    <row r="12" spans="2:27" s="38" customFormat="1" ht="15.75" customHeight="1" x14ac:dyDescent="0.25">
      <c r="B12" s="26" t="s">
        <v>3338</v>
      </c>
      <c r="C12" s="503" t="str">
        <f>IFERROR(VLOOKUP(H12,prov,2,0),"")</f>
        <v/>
      </c>
      <c r="D12" s="504"/>
      <c r="E12" s="504"/>
      <c r="F12" s="505"/>
      <c r="G12" s="35" t="str">
        <f>IFERROR(VLOOKUP(C12,prov1,2,0),"")</f>
        <v/>
      </c>
      <c r="H12" s="36" t="str">
        <f>IFERROR(VLOOKUP(C8,datos,9,0),"")</f>
        <v/>
      </c>
      <c r="I12" s="37"/>
      <c r="J12" s="27"/>
      <c r="K12" s="203"/>
      <c r="L12" s="203"/>
      <c r="M12" s="203"/>
      <c r="N12" s="203"/>
      <c r="AA12" s="39"/>
    </row>
    <row r="13" spans="2:27" s="38" customFormat="1" ht="15.75" customHeight="1" x14ac:dyDescent="0.2">
      <c r="B13" s="40"/>
      <c r="C13" s="41"/>
      <c r="D13" s="41"/>
      <c r="E13" s="42"/>
      <c r="F13" s="43"/>
      <c r="G13" s="43"/>
      <c r="H13" s="43"/>
      <c r="I13" s="42"/>
      <c r="J13" s="42"/>
      <c r="K13" s="42"/>
      <c r="L13" s="506" t="str">
        <f>IFERROR(IF(OR(N13="",N13=0),"","Plan Nacional"),"")</f>
        <v/>
      </c>
      <c r="M13" s="506"/>
      <c r="N13" s="208" t="str">
        <f>IFERROR(VLOOKUP(C8,datos,18,0),"")</f>
        <v/>
      </c>
      <c r="AA13" s="39"/>
    </row>
    <row r="14" spans="2:27" s="38" customFormat="1" ht="15.75" customHeight="1" x14ac:dyDescent="0.2">
      <c r="B14" s="26" t="s">
        <v>846</v>
      </c>
      <c r="C14" s="500" t="str">
        <f>IFERROR(VLOOKUP(C8,datos,4,0),"")</f>
        <v/>
      </c>
      <c r="D14" s="501"/>
      <c r="E14" s="502"/>
      <c r="F14" s="24"/>
      <c r="H14" s="31" t="s">
        <v>18</v>
      </c>
      <c r="I14" s="500" t="str">
        <f>IFERROR(VLOOKUP(C8,datos,5,0),"")</f>
        <v/>
      </c>
      <c r="J14" s="502"/>
      <c r="L14" s="506" t="str">
        <f>IFERROR(IF(N14="XXX","Proy. Educ. Abierta",""),"")</f>
        <v/>
      </c>
      <c r="M14" s="506"/>
      <c r="N14" s="208" t="str">
        <f>IFERROR(VLOOKUP(C8,datos,19,0),"")</f>
        <v/>
      </c>
      <c r="AA14" s="39"/>
    </row>
    <row r="15" spans="2:27" s="38" customFormat="1" ht="24" customHeight="1" x14ac:dyDescent="0.2"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46"/>
      <c r="M15" s="46"/>
      <c r="N15" s="46"/>
      <c r="AA15" s="39"/>
    </row>
    <row r="16" spans="2:27" ht="24" customHeight="1" x14ac:dyDescent="0.2">
      <c r="B16" s="332" t="s">
        <v>3747</v>
      </c>
      <c r="C16" s="47"/>
      <c r="D16" s="47"/>
      <c r="E16" s="47"/>
      <c r="F16" s="47"/>
      <c r="G16" s="47"/>
      <c r="H16" s="332" t="s">
        <v>3748</v>
      </c>
      <c r="I16" s="47"/>
      <c r="J16" s="47"/>
      <c r="K16" s="47"/>
      <c r="L16" s="47"/>
      <c r="M16" s="47"/>
      <c r="N16" s="47"/>
    </row>
    <row r="17" spans="1:27" ht="17.25" customHeight="1" x14ac:dyDescent="0.2">
      <c r="B17" s="31" t="s">
        <v>3749</v>
      </c>
      <c r="C17" s="500" t="str">
        <f>IFERROR(VLOOKUP(C8,datos,15,0),"")</f>
        <v/>
      </c>
      <c r="D17" s="501"/>
      <c r="E17" s="502"/>
      <c r="F17" s="29"/>
      <c r="H17" s="31" t="s">
        <v>3749</v>
      </c>
      <c r="I17" s="507"/>
      <c r="J17" s="508"/>
      <c r="K17" s="508"/>
      <c r="L17" s="508"/>
      <c r="M17" s="508"/>
      <c r="N17" s="509"/>
    </row>
    <row r="18" spans="1:27" ht="8.25" customHeight="1" x14ac:dyDescent="0.2">
      <c r="B18" s="31"/>
      <c r="C18" s="24"/>
      <c r="D18" s="24"/>
      <c r="E18" s="24"/>
      <c r="F18" s="24"/>
      <c r="G18" s="48"/>
      <c r="H18" s="31"/>
      <c r="I18" s="24"/>
      <c r="J18" s="24"/>
      <c r="K18" s="24"/>
      <c r="L18" s="24"/>
      <c r="M18" s="24"/>
      <c r="N18" s="24"/>
    </row>
    <row r="19" spans="1:27" ht="20.25" customHeight="1" x14ac:dyDescent="0.2">
      <c r="B19" s="31" t="s">
        <v>19</v>
      </c>
      <c r="C19" s="500"/>
      <c r="D19" s="501"/>
      <c r="E19" s="502"/>
      <c r="F19" s="24"/>
      <c r="H19" s="31" t="s">
        <v>19</v>
      </c>
      <c r="I19" s="500"/>
      <c r="J19" s="501"/>
      <c r="K19" s="501"/>
      <c r="L19" s="501"/>
      <c r="M19" s="501"/>
      <c r="N19" s="502"/>
    </row>
    <row r="20" spans="1:27" s="38" customFormat="1" ht="9" customHeight="1" x14ac:dyDescent="0.2">
      <c r="B20" s="49"/>
      <c r="C20" s="50"/>
      <c r="D20" s="50"/>
      <c r="E20" s="50"/>
      <c r="F20" s="51"/>
      <c r="G20" s="52"/>
      <c r="H20" s="49"/>
      <c r="I20" s="51"/>
      <c r="J20" s="51"/>
      <c r="K20" s="50"/>
      <c r="L20" s="50"/>
      <c r="M20" s="50"/>
      <c r="N20" s="50"/>
      <c r="AA20" s="39"/>
    </row>
    <row r="21" spans="1:27" ht="17.25" customHeight="1" x14ac:dyDescent="0.2">
      <c r="B21" s="31" t="s">
        <v>3750</v>
      </c>
      <c r="C21" s="32"/>
      <c r="D21" s="24"/>
      <c r="E21" s="24"/>
      <c r="F21" s="24"/>
      <c r="H21" s="31" t="s">
        <v>3750</v>
      </c>
      <c r="I21" s="497"/>
      <c r="J21" s="498"/>
      <c r="K21" s="499"/>
      <c r="L21" s="53"/>
      <c r="M21" s="53"/>
    </row>
    <row r="22" spans="1:27" s="38" customFormat="1" ht="17.25" customHeight="1" x14ac:dyDescent="0.2">
      <c r="B22" s="54"/>
      <c r="C22" s="55"/>
      <c r="D22" s="51"/>
      <c r="E22" s="51"/>
      <c r="F22" s="51"/>
      <c r="L22" s="49"/>
      <c r="M22" s="49"/>
      <c r="N22" s="56"/>
      <c r="AA22" s="39"/>
    </row>
    <row r="23" spans="1:27" s="38" customFormat="1" ht="17.25" customHeight="1" x14ac:dyDescent="0.2">
      <c r="B23" s="54"/>
      <c r="C23" s="55"/>
      <c r="D23" s="51"/>
      <c r="E23" s="51"/>
      <c r="F23" s="51"/>
      <c r="G23" s="54"/>
      <c r="H23" s="54"/>
      <c r="I23" s="55"/>
      <c r="J23" s="55"/>
      <c r="K23" s="55"/>
      <c r="L23" s="49"/>
      <c r="M23" s="49"/>
      <c r="N23" s="56"/>
      <c r="AA23" s="39"/>
    </row>
    <row r="24" spans="1:27" s="38" customFormat="1" ht="17.25" customHeight="1" x14ac:dyDescent="0.2">
      <c r="B24" s="54"/>
      <c r="C24" s="55"/>
      <c r="D24" s="51"/>
      <c r="E24" s="51"/>
      <c r="F24" s="51"/>
      <c r="G24" s="54"/>
      <c r="H24" s="54"/>
      <c r="I24" s="55"/>
      <c r="J24" s="55"/>
      <c r="K24" s="55"/>
      <c r="L24" s="49"/>
      <c r="M24" s="49"/>
      <c r="N24" s="56"/>
      <c r="AA24" s="39"/>
    </row>
    <row r="26" spans="1:27" ht="17.25" customHeight="1" x14ac:dyDescent="0.3">
      <c r="B26" s="57"/>
      <c r="F26" s="510" t="s">
        <v>3565</v>
      </c>
      <c r="G26" s="511"/>
      <c r="H26" s="511"/>
      <c r="I26" s="511"/>
      <c r="J26" s="511"/>
      <c r="K26" s="511"/>
      <c r="L26" s="511"/>
      <c r="M26" s="511"/>
      <c r="N26" s="512"/>
    </row>
    <row r="27" spans="1:27" ht="17.25" customHeight="1" x14ac:dyDescent="0.25">
      <c r="B27" s="58"/>
      <c r="F27" s="513"/>
      <c r="G27" s="514"/>
      <c r="H27" s="514"/>
      <c r="I27" s="514"/>
      <c r="J27" s="514"/>
      <c r="K27" s="514"/>
      <c r="L27" s="514"/>
      <c r="M27" s="514"/>
      <c r="N27" s="515"/>
    </row>
    <row r="28" spans="1:27" ht="17.25" customHeight="1" x14ac:dyDescent="0.25">
      <c r="B28" s="58"/>
      <c r="E28" s="53"/>
      <c r="F28" s="513"/>
      <c r="G28" s="514"/>
      <c r="H28" s="514"/>
      <c r="I28" s="514"/>
      <c r="J28" s="514"/>
      <c r="K28" s="514"/>
      <c r="L28" s="514"/>
      <c r="M28" s="514"/>
      <c r="N28" s="515"/>
    </row>
    <row r="29" spans="1:27" ht="17.25" customHeight="1" x14ac:dyDescent="0.2">
      <c r="E29" s="59"/>
      <c r="F29" s="513"/>
      <c r="G29" s="514"/>
      <c r="H29" s="514"/>
      <c r="I29" s="514"/>
      <c r="J29" s="514"/>
      <c r="K29" s="514"/>
      <c r="L29" s="514"/>
      <c r="M29" s="514"/>
      <c r="N29" s="515"/>
    </row>
    <row r="30" spans="1:27" ht="17.25" customHeight="1" x14ac:dyDescent="0.2">
      <c r="A30" s="53"/>
      <c r="B30" s="59"/>
      <c r="C30" s="519" t="s">
        <v>1353</v>
      </c>
      <c r="D30" s="519"/>
      <c r="E30" s="59"/>
      <c r="F30" s="513"/>
      <c r="G30" s="514"/>
      <c r="H30" s="514"/>
      <c r="I30" s="514"/>
      <c r="J30" s="514"/>
      <c r="K30" s="514"/>
      <c r="L30" s="514"/>
      <c r="M30" s="514"/>
      <c r="N30" s="515"/>
    </row>
    <row r="31" spans="1:27" ht="17.25" customHeight="1" x14ac:dyDescent="0.2">
      <c r="A31" s="53"/>
      <c r="B31" s="212"/>
      <c r="C31" s="520"/>
      <c r="D31" s="520"/>
      <c r="E31" s="59"/>
      <c r="F31" s="513"/>
      <c r="G31" s="514"/>
      <c r="H31" s="514"/>
      <c r="I31" s="514"/>
      <c r="J31" s="514"/>
      <c r="K31" s="514"/>
      <c r="L31" s="514"/>
      <c r="M31" s="514"/>
      <c r="N31" s="515"/>
    </row>
    <row r="32" spans="1:27" ht="17.25" customHeight="1" x14ac:dyDescent="0.2">
      <c r="A32" s="53"/>
      <c r="B32" s="212"/>
      <c r="C32" s="212"/>
      <c r="D32" s="212"/>
      <c r="E32" s="59"/>
      <c r="F32" s="516"/>
      <c r="G32" s="517"/>
      <c r="H32" s="517"/>
      <c r="I32" s="517"/>
      <c r="J32" s="517"/>
      <c r="K32" s="517"/>
      <c r="L32" s="517"/>
      <c r="M32" s="517"/>
      <c r="N32" s="518"/>
      <c r="O32" s="53"/>
    </row>
    <row r="33" spans="1:15" x14ac:dyDescent="0.2">
      <c r="A33" s="5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3"/>
    </row>
    <row r="34" spans="1:1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x14ac:dyDescent="0.2">
      <c r="A35" s="53"/>
      <c r="B35" s="53"/>
      <c r="C35" s="53"/>
      <c r="D35" s="53"/>
      <c r="E35" s="53"/>
    </row>
    <row r="88" ht="1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5" customHeight="1" x14ac:dyDescent="0.2"/>
  </sheetData>
  <sheetProtection algorithmName="SHA-512" hashValue="7bB4Zdr1AlFiK+tuvShHza2MOZj32GmPw8U/WHkS8agGGkj7wp1yXvfJNx/t4NmSG1OCKArAJ1blrL8Xu7i+qQ==" saltValue="peRzSdCfWDrt3X7IT0eKSg==" spinCount="100000" sheet="1" objects="1" scenarios="1"/>
  <mergeCells count="19">
    <mergeCell ref="C17:E17"/>
    <mergeCell ref="C19:E19"/>
    <mergeCell ref="I17:N17"/>
    <mergeCell ref="F26:N32"/>
    <mergeCell ref="I21:K21"/>
    <mergeCell ref="C30:D31"/>
    <mergeCell ref="I19:N19"/>
    <mergeCell ref="F10:H10"/>
    <mergeCell ref="L10:N10"/>
    <mergeCell ref="C12:F12"/>
    <mergeCell ref="C14:E14"/>
    <mergeCell ref="I14:J14"/>
    <mergeCell ref="L14:M14"/>
    <mergeCell ref="L13:M13"/>
    <mergeCell ref="L2:N3"/>
    <mergeCell ref="B5:N5"/>
    <mergeCell ref="B6:N7"/>
    <mergeCell ref="F8:N8"/>
    <mergeCell ref="I2:K3"/>
  </mergeCells>
  <conditionalFormatting sqref="I14:J14 C10 F10 L10:N10 C14:E14 F8:N8 K12 G12">
    <cfRule type="cellIs" dxfId="94" priority="20" operator="equal">
      <formula>#N/A</formula>
    </cfRule>
  </conditionalFormatting>
  <conditionalFormatting sqref="C12">
    <cfRule type="cellIs" dxfId="93" priority="18" operator="equal">
      <formula>#N/A</formula>
    </cfRule>
  </conditionalFormatting>
  <conditionalFormatting sqref="H12">
    <cfRule type="cellIs" dxfId="92" priority="17" operator="equal">
      <formula>#N/A</formula>
    </cfRule>
  </conditionalFormatting>
  <conditionalFormatting sqref="N13">
    <cfRule type="cellIs" dxfId="91" priority="3" operator="equal">
      <formula>0</formula>
    </cfRule>
  </conditionalFormatting>
  <conditionalFormatting sqref="N14">
    <cfRule type="containsText" dxfId="90" priority="1" operator="containsText" text="XX">
      <formula>NOT(ISERROR(SEARCH("XX",N14)))</formula>
    </cfRule>
    <cfRule type="cellIs" dxfId="89" priority="2" operator="equal">
      <formula>0</formula>
    </cfRule>
  </conditionalFormatting>
  <dataValidations count="1">
    <dataValidation allowBlank="1" showInputMessage="1" showErrorMessage="1" prompt="Digite únicamente los últimos 4 dígitos del Código Presupuestario." sqref="C8"/>
  </dataValidations>
  <printOptions horizontalCentered="1" verticalCentered="1"/>
  <pageMargins left="0" right="0" top="0" bottom="0" header="0.31496062992125984" footer="0.15748031496062992"/>
  <pageSetup scale="9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21C60667-F077-4886-BE39-5E75699A0E53}">
            <xm:f>NOT(ISERROR(SEARCH($L$14,L14)))</xm:f>
            <xm:f>$L$14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L14:M14</xm:sqref>
        </x14:conditionalFormatting>
        <x14:conditionalFormatting xmlns:xm="http://schemas.microsoft.com/office/excel/2006/main">
          <x14:cfRule type="containsText" priority="5" operator="containsText" id="{E586FB89-A06A-448C-B99B-300D5EF2C57A}">
            <xm:f>NOT(ISERROR(SEARCH($L$13,L13)))</xm:f>
            <xm:f>$L$13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L13:M13</xm:sqref>
        </x14:conditionalFormatting>
        <x14:conditionalFormatting xmlns:xm="http://schemas.microsoft.com/office/excel/2006/main">
          <x14:cfRule type="containsText" priority="9" operator="containsText" id="{C531BD53-E99D-47B2-99C0-FE039E29865D}">
            <xm:f>NOT(ISERROR(SEARCH($N$13,N13)))</xm:f>
            <xm:f>$N$13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N13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A93"/>
  <sheetViews>
    <sheetView showGridLines="0" showRowColHeaders="0" zoomScaleNormal="100" workbookViewId="0">
      <selection activeCell="C8" sqref="C8:M8"/>
    </sheetView>
  </sheetViews>
  <sheetFormatPr baseColWidth="10" defaultRowHeight="14.25" x14ac:dyDescent="0.2"/>
  <cols>
    <col min="1" max="1" width="6" style="22" customWidth="1"/>
    <col min="2" max="2" width="24" style="22" customWidth="1"/>
    <col min="3" max="3" width="25.7109375" style="22" bestFit="1" customWidth="1"/>
    <col min="4" max="4" width="6" style="22" customWidth="1"/>
    <col min="5" max="5" width="11.85546875" style="22" customWidth="1"/>
    <col min="6" max="6" width="6.42578125" style="22" customWidth="1"/>
    <col min="7" max="7" width="10" style="22" customWidth="1"/>
    <col min="8" max="8" width="6.5703125" style="22" customWidth="1"/>
    <col min="9" max="9" width="13.42578125" style="22" customWidth="1"/>
    <col min="10" max="10" width="2" style="22" customWidth="1"/>
    <col min="11" max="11" width="12.5703125" style="22" customWidth="1"/>
    <col min="12" max="14" width="8.42578125" style="22" customWidth="1"/>
    <col min="15" max="15" width="2.28515625" style="22" customWidth="1"/>
    <col min="16" max="26" width="11.42578125" style="22"/>
    <col min="27" max="27" width="11.42578125" style="23"/>
    <col min="28" max="16384" width="11.42578125" style="22"/>
  </cols>
  <sheetData>
    <row r="1" spans="2:27" ht="15.75" x14ac:dyDescent="0.25">
      <c r="B1" s="21" t="s">
        <v>1</v>
      </c>
    </row>
    <row r="2" spans="2:27" x14ac:dyDescent="0.2">
      <c r="B2" s="22" t="s">
        <v>2</v>
      </c>
      <c r="H2" s="24"/>
      <c r="I2" s="495" t="s">
        <v>3</v>
      </c>
      <c r="J2" s="495"/>
      <c r="K2" s="496"/>
      <c r="L2" s="484" t="str">
        <f>IFERROR(VLOOKUP(C8,secuenc,2,0),"")</f>
        <v/>
      </c>
      <c r="M2" s="485"/>
      <c r="N2" s="486"/>
    </row>
    <row r="3" spans="2:27" x14ac:dyDescent="0.2">
      <c r="B3" s="22" t="s">
        <v>4</v>
      </c>
      <c r="G3" s="24"/>
      <c r="H3" s="24"/>
      <c r="I3" s="495"/>
      <c r="J3" s="495"/>
      <c r="K3" s="496"/>
      <c r="L3" s="487"/>
      <c r="M3" s="488"/>
      <c r="N3" s="489"/>
    </row>
    <row r="4" spans="2:27" x14ac:dyDescent="0.2">
      <c r="B4" s="22" t="s">
        <v>1383</v>
      </c>
      <c r="L4" s="25" t="s">
        <v>5</v>
      </c>
      <c r="M4" s="25"/>
      <c r="N4" s="25"/>
    </row>
    <row r="5" spans="2:27" ht="33" x14ac:dyDescent="0.2">
      <c r="B5" s="490" t="s">
        <v>4209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</row>
    <row r="6" spans="2:27" ht="22.5" customHeight="1" x14ac:dyDescent="0.2">
      <c r="B6" s="491" t="s">
        <v>1573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</row>
    <row r="7" spans="2:27" ht="22.5" customHeight="1" x14ac:dyDescent="0.2"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</row>
    <row r="8" spans="2:27" ht="21" customHeight="1" x14ac:dyDescent="0.2">
      <c r="B8" s="26" t="s">
        <v>20</v>
      </c>
      <c r="C8" s="521"/>
      <c r="D8" s="522"/>
      <c r="E8" s="522"/>
      <c r="F8" s="522"/>
      <c r="G8" s="522"/>
      <c r="H8" s="522"/>
      <c r="I8" s="522"/>
      <c r="J8" s="522"/>
      <c r="K8" s="522"/>
      <c r="L8" s="522"/>
      <c r="M8" s="523"/>
    </row>
    <row r="9" spans="2:27" ht="10.5" customHeight="1" x14ac:dyDescent="0.2">
      <c r="B9" s="27"/>
      <c r="C9" s="28"/>
      <c r="D9" s="28"/>
      <c r="E9" s="28"/>
      <c r="O9" s="30"/>
    </row>
    <row r="10" spans="2:27" s="30" customFormat="1" ht="17.25" customHeight="1" x14ac:dyDescent="0.2">
      <c r="B10" s="31" t="s">
        <v>1385</v>
      </c>
      <c r="C10" s="32" t="str">
        <f>IFERROR(VLOOKUP(L2,privadas,15,0),"")</f>
        <v/>
      </c>
      <c r="E10" s="31" t="s">
        <v>11</v>
      </c>
      <c r="F10" s="497" t="str">
        <f>IFERROR(VLOOKUP(L2,privadas,16,0),"")</f>
        <v/>
      </c>
      <c r="G10" s="498"/>
      <c r="H10" s="499"/>
      <c r="K10" s="26" t="s">
        <v>14</v>
      </c>
      <c r="L10" s="500" t="str">
        <f>IFERROR(VLOOKUP(L2,privadas,13,0),"")</f>
        <v/>
      </c>
      <c r="M10" s="501"/>
      <c r="N10" s="502"/>
      <c r="O10" s="22"/>
      <c r="AA10" s="33"/>
    </row>
    <row r="11" spans="2:27" ht="10.5" customHeight="1" x14ac:dyDescent="0.2">
      <c r="J11" s="34"/>
    </row>
    <row r="12" spans="2:27" s="38" customFormat="1" ht="15.75" x14ac:dyDescent="0.25">
      <c r="B12" s="204" t="s">
        <v>3338</v>
      </c>
      <c r="C12" s="503" t="str">
        <f>IFERROR(VLOOKUP(H12,prov,2,0),"")</f>
        <v/>
      </c>
      <c r="D12" s="504"/>
      <c r="E12" s="504"/>
      <c r="F12" s="505"/>
      <c r="G12" s="35" t="str">
        <f>IFERROR(VLOOKUP(C12,prov1,2,0),"")</f>
        <v/>
      </c>
      <c r="H12" s="36" t="str">
        <f>IFERROR(VLOOKUP(L2,privadas,8,0),"")</f>
        <v/>
      </c>
      <c r="I12" s="37"/>
      <c r="J12" s="27"/>
      <c r="K12" s="203"/>
      <c r="L12" s="203"/>
      <c r="M12" s="203"/>
      <c r="N12" s="203"/>
      <c r="AA12" s="39"/>
    </row>
    <row r="13" spans="2:27" s="38" customFormat="1" ht="10.5" customHeight="1" x14ac:dyDescent="0.2">
      <c r="B13" s="40"/>
      <c r="C13" s="41"/>
      <c r="D13" s="41"/>
      <c r="E13" s="42"/>
      <c r="F13" s="43"/>
      <c r="G13" s="43"/>
      <c r="H13" s="43"/>
      <c r="I13" s="42"/>
      <c r="J13" s="42"/>
      <c r="K13" s="42"/>
      <c r="L13" s="43"/>
      <c r="M13" s="43"/>
      <c r="N13" s="43"/>
      <c r="AA13" s="39"/>
    </row>
    <row r="14" spans="2:27" s="38" customFormat="1" ht="15.75" x14ac:dyDescent="0.2">
      <c r="B14" s="26" t="s">
        <v>846</v>
      </c>
      <c r="C14" s="500" t="str">
        <f>IFERROR(VLOOKUP(L2,privadas,3,0),"")</f>
        <v/>
      </c>
      <c r="D14" s="501"/>
      <c r="E14" s="502"/>
      <c r="F14" s="24"/>
      <c r="H14" s="31" t="s">
        <v>18</v>
      </c>
      <c r="I14" s="500" t="str">
        <f>IFERROR(VLOOKUP(L2,privadas,4,0),"")</f>
        <v/>
      </c>
      <c r="J14" s="502"/>
      <c r="L14" s="506" t="str">
        <f>IFERROR(IF(OR(N14="",N14="--"),"","Plan Nacional"),"")</f>
        <v/>
      </c>
      <c r="M14" s="506"/>
      <c r="N14" s="208" t="str">
        <f>IFERROR(VLOOKUP(L2,privadas,17,0),"")</f>
        <v/>
      </c>
      <c r="AA14" s="39"/>
    </row>
    <row r="15" spans="2:27" s="38" customFormat="1" ht="24" customHeight="1" x14ac:dyDescent="0.2"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46"/>
      <c r="M15" s="46"/>
      <c r="N15" s="46"/>
      <c r="AA15" s="39"/>
    </row>
    <row r="16" spans="2:27" ht="24" customHeight="1" x14ac:dyDescent="0.2">
      <c r="B16" s="332" t="s">
        <v>3747</v>
      </c>
      <c r="C16" s="333"/>
      <c r="D16" s="333"/>
      <c r="E16" s="333"/>
      <c r="F16" s="333"/>
      <c r="G16" s="74"/>
      <c r="H16" s="332" t="s">
        <v>3748</v>
      </c>
      <c r="I16" s="47"/>
      <c r="J16" s="47"/>
      <c r="K16" s="47"/>
      <c r="L16" s="47"/>
      <c r="M16" s="47"/>
      <c r="N16" s="47"/>
    </row>
    <row r="17" spans="1:27" ht="17.25" customHeight="1" x14ac:dyDescent="0.2">
      <c r="B17" s="31" t="s">
        <v>3749</v>
      </c>
      <c r="C17" s="500" t="str">
        <f>IFERROR(VLOOKUP(L2,privadas,14,0),"")</f>
        <v/>
      </c>
      <c r="D17" s="501"/>
      <c r="E17" s="502"/>
      <c r="F17" s="29"/>
      <c r="H17" s="31" t="s">
        <v>3749</v>
      </c>
      <c r="I17" s="507"/>
      <c r="J17" s="508"/>
      <c r="K17" s="508"/>
      <c r="L17" s="508"/>
      <c r="M17" s="508"/>
      <c r="N17" s="509"/>
    </row>
    <row r="18" spans="1:27" ht="8.25" customHeight="1" x14ac:dyDescent="0.2">
      <c r="B18" s="31"/>
      <c r="C18" s="24"/>
      <c r="D18" s="24"/>
      <c r="E18" s="24"/>
      <c r="F18" s="24"/>
      <c r="G18" s="48"/>
      <c r="H18" s="31"/>
      <c r="I18" s="24"/>
      <c r="J18" s="24"/>
      <c r="K18" s="24"/>
      <c r="L18" s="24"/>
      <c r="M18" s="24"/>
      <c r="N18" s="24"/>
    </row>
    <row r="19" spans="1:27" ht="20.25" customHeight="1" x14ac:dyDescent="0.2">
      <c r="B19" s="31" t="s">
        <v>19</v>
      </c>
      <c r="C19" s="500"/>
      <c r="D19" s="501"/>
      <c r="E19" s="502"/>
      <c r="F19" s="24"/>
      <c r="H19" s="31" t="s">
        <v>19</v>
      </c>
      <c r="I19" s="500"/>
      <c r="J19" s="501"/>
      <c r="K19" s="501"/>
      <c r="L19" s="501"/>
      <c r="M19" s="501"/>
      <c r="N19" s="502"/>
    </row>
    <row r="20" spans="1:27" s="38" customFormat="1" ht="9" customHeight="1" x14ac:dyDescent="0.2">
      <c r="B20" s="49"/>
      <c r="C20" s="50"/>
      <c r="D20" s="50"/>
      <c r="E20" s="50"/>
      <c r="F20" s="51"/>
      <c r="G20" s="52"/>
      <c r="H20" s="49"/>
      <c r="I20" s="51"/>
      <c r="J20" s="51"/>
      <c r="K20" s="50"/>
      <c r="L20" s="50"/>
      <c r="M20" s="50"/>
      <c r="N20" s="50"/>
      <c r="AA20" s="39"/>
    </row>
    <row r="21" spans="1:27" ht="17.25" customHeight="1" x14ac:dyDescent="0.2">
      <c r="B21" s="31" t="s">
        <v>3750</v>
      </c>
      <c r="C21" s="32"/>
      <c r="D21" s="24"/>
      <c r="E21" s="24"/>
      <c r="F21" s="24"/>
      <c r="H21" s="31" t="s">
        <v>3750</v>
      </c>
      <c r="I21" s="497"/>
      <c r="J21" s="498"/>
      <c r="K21" s="499"/>
      <c r="L21" s="53"/>
      <c r="M21" s="53"/>
    </row>
    <row r="22" spans="1:27" s="38" customFormat="1" ht="17.25" customHeight="1" x14ac:dyDescent="0.2">
      <c r="B22" s="54"/>
      <c r="C22" s="55"/>
      <c r="D22" s="51"/>
      <c r="E22" s="51"/>
      <c r="F22" s="51"/>
      <c r="L22" s="49"/>
      <c r="M22" s="49"/>
      <c r="N22" s="56"/>
      <c r="AA22" s="39"/>
    </row>
    <row r="23" spans="1:27" s="38" customFormat="1" ht="17.25" customHeight="1" x14ac:dyDescent="0.2">
      <c r="B23" s="54"/>
      <c r="C23" s="55"/>
      <c r="D23" s="51"/>
      <c r="E23" s="51"/>
      <c r="F23" s="51"/>
      <c r="G23" s="54"/>
      <c r="H23" s="54"/>
      <c r="I23" s="55"/>
      <c r="J23" s="55"/>
      <c r="K23" s="55"/>
      <c r="L23" s="49"/>
      <c r="M23" s="49"/>
      <c r="N23" s="56"/>
      <c r="AA23" s="39"/>
    </row>
    <row r="24" spans="1:27" s="38" customFormat="1" ht="17.25" customHeight="1" x14ac:dyDescent="0.2">
      <c r="B24" s="54"/>
      <c r="C24" s="55"/>
      <c r="D24" s="51"/>
      <c r="E24" s="51"/>
      <c r="F24" s="51"/>
      <c r="G24" s="54"/>
      <c r="H24" s="54"/>
      <c r="I24" s="55"/>
      <c r="J24" s="55"/>
      <c r="K24" s="55"/>
      <c r="L24" s="49"/>
      <c r="M24" s="49"/>
      <c r="N24" s="56"/>
      <c r="AA24" s="39"/>
    </row>
    <row r="26" spans="1:27" ht="15.75" customHeight="1" x14ac:dyDescent="0.3">
      <c r="B26" s="57"/>
      <c r="F26" s="510" t="s">
        <v>3565</v>
      </c>
      <c r="G26" s="511"/>
      <c r="H26" s="511"/>
      <c r="I26" s="511"/>
      <c r="J26" s="511"/>
      <c r="K26" s="511"/>
      <c r="L26" s="511"/>
      <c r="M26" s="511"/>
      <c r="N26" s="512"/>
    </row>
    <row r="27" spans="1:27" ht="15.75" customHeight="1" x14ac:dyDescent="0.25">
      <c r="B27" s="58"/>
      <c r="F27" s="513"/>
      <c r="G27" s="514"/>
      <c r="H27" s="514"/>
      <c r="I27" s="514"/>
      <c r="J27" s="514"/>
      <c r="K27" s="514"/>
      <c r="L27" s="514"/>
      <c r="M27" s="514"/>
      <c r="N27" s="515"/>
    </row>
    <row r="28" spans="1:27" ht="15.75" customHeight="1" x14ac:dyDescent="0.25">
      <c r="B28" s="58"/>
      <c r="E28" s="53"/>
      <c r="F28" s="513"/>
      <c r="G28" s="514"/>
      <c r="H28" s="514"/>
      <c r="I28" s="514"/>
      <c r="J28" s="514"/>
      <c r="K28" s="514"/>
      <c r="L28" s="514"/>
      <c r="M28" s="514"/>
      <c r="N28" s="515"/>
    </row>
    <row r="29" spans="1:27" ht="15.75" customHeight="1" x14ac:dyDescent="0.2">
      <c r="E29" s="59"/>
      <c r="F29" s="513"/>
      <c r="G29" s="514"/>
      <c r="H29" s="514"/>
      <c r="I29" s="514"/>
      <c r="J29" s="514"/>
      <c r="K29" s="514"/>
      <c r="L29" s="514"/>
      <c r="M29" s="514"/>
      <c r="N29" s="515"/>
    </row>
    <row r="30" spans="1:27" ht="15.75" customHeight="1" x14ac:dyDescent="0.2">
      <c r="A30" s="53"/>
      <c r="B30" s="59"/>
      <c r="C30" s="519" t="s">
        <v>1353</v>
      </c>
      <c r="D30" s="519"/>
      <c r="E30" s="59"/>
      <c r="F30" s="513"/>
      <c r="G30" s="514"/>
      <c r="H30" s="514"/>
      <c r="I30" s="514"/>
      <c r="J30" s="514"/>
      <c r="K30" s="514"/>
      <c r="L30" s="514"/>
      <c r="M30" s="514"/>
      <c r="N30" s="515"/>
    </row>
    <row r="31" spans="1:27" ht="15.75" customHeight="1" x14ac:dyDescent="0.2">
      <c r="A31" s="53"/>
      <c r="B31" s="212"/>
      <c r="C31" s="520"/>
      <c r="D31" s="520"/>
      <c r="E31" s="59"/>
      <c r="F31" s="513"/>
      <c r="G31" s="514"/>
      <c r="H31" s="514"/>
      <c r="I31" s="514"/>
      <c r="J31" s="514"/>
      <c r="K31" s="514"/>
      <c r="L31" s="514"/>
      <c r="M31" s="514"/>
      <c r="N31" s="515"/>
    </row>
    <row r="32" spans="1:27" ht="15.75" customHeight="1" x14ac:dyDescent="0.2">
      <c r="A32" s="53"/>
      <c r="B32" s="212"/>
      <c r="C32" s="212"/>
      <c r="D32" s="212"/>
      <c r="E32" s="59"/>
      <c r="F32" s="516"/>
      <c r="G32" s="517"/>
      <c r="H32" s="517"/>
      <c r="I32" s="517"/>
      <c r="J32" s="517"/>
      <c r="K32" s="517"/>
      <c r="L32" s="517"/>
      <c r="M32" s="517"/>
      <c r="N32" s="518"/>
      <c r="O32" s="53"/>
    </row>
    <row r="33" spans="1:15" x14ac:dyDescent="0.2">
      <c r="A33" s="5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3"/>
    </row>
    <row r="34" spans="1:1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x14ac:dyDescent="0.2">
      <c r="A35" s="53"/>
      <c r="B35" s="53"/>
      <c r="C35" s="53"/>
      <c r="D35" s="53"/>
      <c r="E35" s="53"/>
    </row>
    <row r="88" ht="1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5" customHeight="1" x14ac:dyDescent="0.2"/>
  </sheetData>
  <sheetProtection algorithmName="SHA-512" hashValue="u4s7obzHpqtVlhVbqGlIjpND+QjrGmKVD4s3tkipbzYNJKE3/hHKizoBSenWOzfsxdP/FlkxP8p03xOnoAq6iQ==" saltValue="SIFD/jRj/kHN7pvbXc5aKw==" spinCount="100000" sheet="1" objects="1" scenarios="1"/>
  <mergeCells count="18">
    <mergeCell ref="C19:E19"/>
    <mergeCell ref="I19:N19"/>
    <mergeCell ref="I21:K21"/>
    <mergeCell ref="F26:N32"/>
    <mergeCell ref="C30:D31"/>
    <mergeCell ref="C12:F12"/>
    <mergeCell ref="C14:E14"/>
    <mergeCell ref="I14:J14"/>
    <mergeCell ref="C17:E17"/>
    <mergeCell ref="I17:N17"/>
    <mergeCell ref="L14:M14"/>
    <mergeCell ref="I2:K3"/>
    <mergeCell ref="L2:N3"/>
    <mergeCell ref="B5:N5"/>
    <mergeCell ref="B6:N7"/>
    <mergeCell ref="F10:H10"/>
    <mergeCell ref="L10:N10"/>
    <mergeCell ref="C8:M8"/>
  </mergeCells>
  <conditionalFormatting sqref="I14:J14 C10 F10 L10:N10 C14:E14 C8 K12 G12">
    <cfRule type="cellIs" dxfId="85" priority="7" operator="equal">
      <formula>#N/A</formula>
    </cfRule>
  </conditionalFormatting>
  <conditionalFormatting sqref="C12">
    <cfRule type="cellIs" dxfId="84" priority="6" operator="equal">
      <formula>#N/A</formula>
    </cfRule>
  </conditionalFormatting>
  <conditionalFormatting sqref="H12">
    <cfRule type="cellIs" dxfId="83" priority="5" operator="equal">
      <formula>#N/A</formula>
    </cfRule>
  </conditionalFormatting>
  <conditionalFormatting sqref="N14">
    <cfRule type="cellIs" dxfId="82" priority="1" operator="equal">
      <formula>"--"</formula>
    </cfRule>
  </conditionalFormatting>
  <dataValidations count="1">
    <dataValidation type="list" allowBlank="1" showInputMessage="1" showErrorMessage="1" sqref="C8">
      <formula1>lista</formula1>
    </dataValidation>
  </dataValidations>
  <printOptions horizontalCentered="1" verticalCentered="1"/>
  <pageMargins left="0" right="0" top="0" bottom="0" header="0.31496062992125984" footer="0.15748031496062992"/>
  <pageSetup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F0EA88-123E-4734-A4D7-51D24F7AF2FB}">
            <xm:f>NOT(ISERROR(SEARCH($L$13,L14)))</xm:f>
            <xm:f>$L$13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L14:M14</xm:sqref>
        </x14:conditionalFormatting>
        <x14:conditionalFormatting xmlns:xm="http://schemas.microsoft.com/office/excel/2006/main">
          <x14:cfRule type="containsText" priority="2" operator="containsText" id="{0FAC048D-7143-444A-A9E6-C0FA57FC8C3B}">
            <xm:f>NOT(ISERROR(SEARCH($N$13,N14)))</xm:f>
            <xm:f>$N$13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N14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W32"/>
  <sheetViews>
    <sheetView showGridLines="0" showRowColHeaders="0" zoomScaleNormal="100" workbookViewId="0"/>
  </sheetViews>
  <sheetFormatPr baseColWidth="10" defaultRowHeight="14.25" x14ac:dyDescent="0.2"/>
  <cols>
    <col min="1" max="1" width="4.5703125" style="1" customWidth="1"/>
    <col min="2" max="2" width="45.140625" style="1" customWidth="1"/>
    <col min="3" max="5" width="6.5703125" style="1" customWidth="1"/>
    <col min="6" max="23" width="6.28515625" style="1" customWidth="1"/>
    <col min="24" max="16384" width="11.42578125" style="1"/>
  </cols>
  <sheetData>
    <row r="2" spans="2:23" ht="18" customHeight="1" x14ac:dyDescent="0.25">
      <c r="D2" s="394"/>
      <c r="E2" s="394"/>
      <c r="F2" s="394"/>
      <c r="G2" s="394"/>
      <c r="M2" s="563" t="s">
        <v>1384</v>
      </c>
      <c r="N2" s="564"/>
      <c r="O2" s="564"/>
      <c r="P2" s="564"/>
      <c r="Q2" s="564"/>
      <c r="R2" s="564"/>
      <c r="S2" s="564"/>
      <c r="T2" s="564"/>
      <c r="U2" s="565"/>
    </row>
    <row r="3" spans="2:23" ht="18" customHeight="1" x14ac:dyDescent="0.25">
      <c r="B3" s="219" t="s">
        <v>3558</v>
      </c>
      <c r="C3" s="192"/>
      <c r="D3" s="395"/>
      <c r="E3" s="395"/>
      <c r="F3" s="395"/>
      <c r="G3" s="395"/>
      <c r="H3" s="192"/>
      <c r="I3" s="192"/>
      <c r="J3" s="192"/>
      <c r="K3" s="192"/>
      <c r="L3" s="192"/>
      <c r="M3" s="566"/>
      <c r="N3" s="567"/>
      <c r="O3" s="567"/>
      <c r="P3" s="567"/>
      <c r="Q3" s="567"/>
      <c r="R3" s="567"/>
      <c r="S3" s="567"/>
      <c r="T3" s="567"/>
      <c r="U3" s="568"/>
      <c r="W3" s="192"/>
    </row>
    <row r="4" spans="2:23" ht="18" customHeight="1" x14ac:dyDescent="0.25">
      <c r="B4" s="447" t="s">
        <v>1393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</row>
    <row r="5" spans="2:23" ht="18" customHeight="1" thickBot="1" x14ac:dyDescent="0.3">
      <c r="B5" s="449" t="s">
        <v>4413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2:23" ht="22.5" customHeight="1" thickTop="1" x14ac:dyDescent="0.2">
      <c r="B6" s="569" t="s">
        <v>850</v>
      </c>
      <c r="C6" s="571" t="s">
        <v>0</v>
      </c>
      <c r="D6" s="572"/>
      <c r="E6" s="572"/>
      <c r="F6" s="573" t="s">
        <v>2793</v>
      </c>
      <c r="G6" s="574"/>
      <c r="H6" s="575"/>
      <c r="I6" s="573" t="s">
        <v>2794</v>
      </c>
      <c r="J6" s="574"/>
      <c r="K6" s="575"/>
      <c r="L6" s="574" t="s">
        <v>2795</v>
      </c>
      <c r="M6" s="574"/>
      <c r="N6" s="574"/>
      <c r="O6" s="573" t="s">
        <v>2796</v>
      </c>
      <c r="P6" s="574"/>
      <c r="Q6" s="575"/>
      <c r="R6" s="573" t="s">
        <v>2797</v>
      </c>
      <c r="S6" s="574"/>
      <c r="T6" s="575"/>
      <c r="U6" s="574" t="s">
        <v>2798</v>
      </c>
      <c r="V6" s="574"/>
      <c r="W6" s="574"/>
    </row>
    <row r="7" spans="2:23" ht="30" customHeight="1" thickBot="1" x14ac:dyDescent="0.25">
      <c r="B7" s="570"/>
      <c r="C7" s="80" t="s">
        <v>0</v>
      </c>
      <c r="D7" s="81" t="s">
        <v>37</v>
      </c>
      <c r="E7" s="82" t="s">
        <v>36</v>
      </c>
      <c r="F7" s="83" t="s">
        <v>0</v>
      </c>
      <c r="G7" s="81" t="s">
        <v>37</v>
      </c>
      <c r="H7" s="82" t="s">
        <v>36</v>
      </c>
      <c r="I7" s="83" t="s">
        <v>0</v>
      </c>
      <c r="J7" s="81" t="s">
        <v>37</v>
      </c>
      <c r="K7" s="82" t="s">
        <v>36</v>
      </c>
      <c r="L7" s="83" t="s">
        <v>0</v>
      </c>
      <c r="M7" s="81" t="s">
        <v>37</v>
      </c>
      <c r="N7" s="84" t="s">
        <v>36</v>
      </c>
      <c r="O7" s="83" t="s">
        <v>0</v>
      </c>
      <c r="P7" s="81" t="s">
        <v>37</v>
      </c>
      <c r="Q7" s="82" t="s">
        <v>36</v>
      </c>
      <c r="R7" s="83" t="s">
        <v>0</v>
      </c>
      <c r="S7" s="81" t="s">
        <v>37</v>
      </c>
      <c r="T7" s="82" t="s">
        <v>36</v>
      </c>
      <c r="U7" s="83" t="s">
        <v>0</v>
      </c>
      <c r="V7" s="81" t="s">
        <v>37</v>
      </c>
      <c r="W7" s="82" t="s">
        <v>36</v>
      </c>
    </row>
    <row r="8" spans="2:23" ht="24.75" customHeight="1" thickTop="1" thickBot="1" x14ac:dyDescent="0.25">
      <c r="B8" s="85" t="s">
        <v>3566</v>
      </c>
      <c r="C8" s="86">
        <f>+D8+E8</f>
        <v>0</v>
      </c>
      <c r="D8" s="87">
        <f>+G8+J8+M8+P8+S8+V8</f>
        <v>0</v>
      </c>
      <c r="E8" s="88">
        <f>+H8+K8+N8+Q8+T8+W8</f>
        <v>0</v>
      </c>
      <c r="F8" s="89">
        <f>+G8+H8</f>
        <v>0</v>
      </c>
      <c r="G8" s="90"/>
      <c r="H8" s="91"/>
      <c r="I8" s="89">
        <f>+J8+K8</f>
        <v>0</v>
      </c>
      <c r="J8" s="90"/>
      <c r="K8" s="91"/>
      <c r="L8" s="88">
        <f>+M8+N8</f>
        <v>0</v>
      </c>
      <c r="M8" s="90"/>
      <c r="N8" s="92"/>
      <c r="O8" s="89">
        <f>+P8+Q8</f>
        <v>0</v>
      </c>
      <c r="P8" s="90"/>
      <c r="Q8" s="91"/>
      <c r="R8" s="89">
        <f>+S8+T8</f>
        <v>0</v>
      </c>
      <c r="S8" s="90"/>
      <c r="T8" s="91"/>
      <c r="U8" s="88">
        <f>+V8+W8</f>
        <v>0</v>
      </c>
      <c r="V8" s="90"/>
      <c r="W8" s="92"/>
    </row>
    <row r="9" spans="2:23" x14ac:dyDescent="0.2">
      <c r="B9" s="93" t="s">
        <v>851</v>
      </c>
      <c r="C9" s="576">
        <f>D9+E9</f>
        <v>0</v>
      </c>
      <c r="D9" s="577">
        <f>G9+J9+M9+P9+S9+V9</f>
        <v>0</v>
      </c>
      <c r="E9" s="578">
        <f>+H9+K9+N9+Q9+T9+W9</f>
        <v>0</v>
      </c>
      <c r="F9" s="537">
        <f>+G9+H9</f>
        <v>0</v>
      </c>
      <c r="G9" s="539"/>
      <c r="H9" s="535"/>
      <c r="I9" s="537">
        <f>+J9+K9</f>
        <v>0</v>
      </c>
      <c r="J9" s="539"/>
      <c r="K9" s="535"/>
      <c r="L9" s="541">
        <f>+M9+N9</f>
        <v>0</v>
      </c>
      <c r="M9" s="539"/>
      <c r="N9" s="524"/>
      <c r="O9" s="537">
        <f>+P9+Q9</f>
        <v>0</v>
      </c>
      <c r="P9" s="539"/>
      <c r="Q9" s="535"/>
      <c r="R9" s="537">
        <f>+S9+T9</f>
        <v>0</v>
      </c>
      <c r="S9" s="539"/>
      <c r="T9" s="535"/>
      <c r="U9" s="541">
        <f>+V9+W9</f>
        <v>0</v>
      </c>
      <c r="V9" s="539"/>
      <c r="W9" s="524"/>
    </row>
    <row r="10" spans="2:23" ht="18" customHeight="1" x14ac:dyDescent="0.2">
      <c r="B10" s="94" t="s">
        <v>3567</v>
      </c>
      <c r="C10" s="544"/>
      <c r="D10" s="546"/>
      <c r="E10" s="542"/>
      <c r="F10" s="538"/>
      <c r="G10" s="540"/>
      <c r="H10" s="536"/>
      <c r="I10" s="538"/>
      <c r="J10" s="540"/>
      <c r="K10" s="536"/>
      <c r="L10" s="542"/>
      <c r="M10" s="540"/>
      <c r="N10" s="525"/>
      <c r="O10" s="538"/>
      <c r="P10" s="540"/>
      <c r="Q10" s="536"/>
      <c r="R10" s="538"/>
      <c r="S10" s="540"/>
      <c r="T10" s="536"/>
      <c r="U10" s="542"/>
      <c r="V10" s="540"/>
      <c r="W10" s="525"/>
    </row>
    <row r="11" spans="2:23" x14ac:dyDescent="0.2">
      <c r="B11" s="95" t="s">
        <v>851</v>
      </c>
      <c r="C11" s="559">
        <f t="shared" ref="C11" si="0">D11+E11</f>
        <v>0</v>
      </c>
      <c r="D11" s="561">
        <f t="shared" ref="D11" si="1">G11+J11+M11+P11+S11+V11</f>
        <v>0</v>
      </c>
      <c r="E11" s="555">
        <f t="shared" ref="E11" si="2">+H11+K11+N11+Q11+T11+W11</f>
        <v>0</v>
      </c>
      <c r="F11" s="551">
        <f t="shared" ref="F11" si="3">+G11+H11</f>
        <v>0</v>
      </c>
      <c r="G11" s="553"/>
      <c r="H11" s="549"/>
      <c r="I11" s="551">
        <f t="shared" ref="I11" si="4">+J11+K11</f>
        <v>0</v>
      </c>
      <c r="J11" s="553"/>
      <c r="K11" s="549"/>
      <c r="L11" s="555">
        <f t="shared" ref="L11" si="5">+M11+N11</f>
        <v>0</v>
      </c>
      <c r="M11" s="553"/>
      <c r="N11" s="557"/>
      <c r="O11" s="551">
        <f t="shared" ref="O11" si="6">+P11+Q11</f>
        <v>0</v>
      </c>
      <c r="P11" s="553"/>
      <c r="Q11" s="549"/>
      <c r="R11" s="551">
        <f t="shared" ref="R11" si="7">+S11+T11</f>
        <v>0</v>
      </c>
      <c r="S11" s="553"/>
      <c r="T11" s="549"/>
      <c r="U11" s="555">
        <f t="shared" ref="U11" si="8">+V11+W11</f>
        <v>0</v>
      </c>
      <c r="V11" s="553"/>
      <c r="W11" s="557"/>
    </row>
    <row r="12" spans="2:23" ht="18" customHeight="1" x14ac:dyDescent="0.2">
      <c r="B12" s="96" t="s">
        <v>3568</v>
      </c>
      <c r="C12" s="560"/>
      <c r="D12" s="562"/>
      <c r="E12" s="556"/>
      <c r="F12" s="552"/>
      <c r="G12" s="554"/>
      <c r="H12" s="550"/>
      <c r="I12" s="552"/>
      <c r="J12" s="554"/>
      <c r="K12" s="550"/>
      <c r="L12" s="556"/>
      <c r="M12" s="554"/>
      <c r="N12" s="558"/>
      <c r="O12" s="552"/>
      <c r="P12" s="554"/>
      <c r="Q12" s="550"/>
      <c r="R12" s="552"/>
      <c r="S12" s="554"/>
      <c r="T12" s="550"/>
      <c r="U12" s="556"/>
      <c r="V12" s="554"/>
      <c r="W12" s="558"/>
    </row>
    <row r="13" spans="2:23" x14ac:dyDescent="0.2">
      <c r="B13" s="97" t="s">
        <v>852</v>
      </c>
      <c r="C13" s="543">
        <f t="shared" ref="C13" si="9">D13+E13</f>
        <v>0</v>
      </c>
      <c r="D13" s="545">
        <f t="shared" ref="D13" si="10">G13+J13+M13+P13+S13+V13</f>
        <v>0</v>
      </c>
      <c r="E13" s="541">
        <f t="shared" ref="E13" si="11">+H13+K13+N13+Q13+T13+W13</f>
        <v>0</v>
      </c>
      <c r="F13" s="537">
        <f t="shared" ref="F13" si="12">+G13+H13</f>
        <v>0</v>
      </c>
      <c r="G13" s="539"/>
      <c r="H13" s="535"/>
      <c r="I13" s="537">
        <f t="shared" ref="I13" si="13">+J13+K13</f>
        <v>0</v>
      </c>
      <c r="J13" s="539"/>
      <c r="K13" s="535"/>
      <c r="L13" s="541">
        <f t="shared" ref="L13" si="14">+M13+N13</f>
        <v>0</v>
      </c>
      <c r="M13" s="539"/>
      <c r="N13" s="524"/>
      <c r="O13" s="537">
        <f t="shared" ref="O13" si="15">+P13+Q13</f>
        <v>0</v>
      </c>
      <c r="P13" s="539"/>
      <c r="Q13" s="535"/>
      <c r="R13" s="537">
        <f t="shared" ref="R13" si="16">+S13+T13</f>
        <v>0</v>
      </c>
      <c r="S13" s="539"/>
      <c r="T13" s="535"/>
      <c r="U13" s="541">
        <f t="shared" ref="U13" si="17">+V13+W13</f>
        <v>0</v>
      </c>
      <c r="V13" s="539"/>
      <c r="W13" s="524"/>
    </row>
    <row r="14" spans="2:23" ht="18" customHeight="1" x14ac:dyDescent="0.2">
      <c r="B14" s="94" t="s">
        <v>3569</v>
      </c>
      <c r="C14" s="544"/>
      <c r="D14" s="546"/>
      <c r="E14" s="542"/>
      <c r="F14" s="538"/>
      <c r="G14" s="540"/>
      <c r="H14" s="536"/>
      <c r="I14" s="538"/>
      <c r="J14" s="540"/>
      <c r="K14" s="536"/>
      <c r="L14" s="542"/>
      <c r="M14" s="540"/>
      <c r="N14" s="525"/>
      <c r="O14" s="538"/>
      <c r="P14" s="540"/>
      <c r="Q14" s="536"/>
      <c r="R14" s="538"/>
      <c r="S14" s="540"/>
      <c r="T14" s="536"/>
      <c r="U14" s="542"/>
      <c r="V14" s="540"/>
      <c r="W14" s="525"/>
    </row>
    <row r="15" spans="2:23" x14ac:dyDescent="0.2">
      <c r="B15" s="98" t="s">
        <v>852</v>
      </c>
      <c r="C15" s="559">
        <f t="shared" ref="C15" si="18">D15+E15</f>
        <v>0</v>
      </c>
      <c r="D15" s="561">
        <f t="shared" ref="D15" si="19">G15+J15+M15+P15+S15+V15</f>
        <v>0</v>
      </c>
      <c r="E15" s="555">
        <f t="shared" ref="E15" si="20">+H15+K15+N15+Q15+T15+W15</f>
        <v>0</v>
      </c>
      <c r="F15" s="551">
        <f t="shared" ref="F15" si="21">+G15+H15</f>
        <v>0</v>
      </c>
      <c r="G15" s="553"/>
      <c r="H15" s="549"/>
      <c r="I15" s="551">
        <f t="shared" ref="I15" si="22">+J15+K15</f>
        <v>0</v>
      </c>
      <c r="J15" s="553"/>
      <c r="K15" s="549"/>
      <c r="L15" s="555">
        <f t="shared" ref="L15" si="23">+M15+N15</f>
        <v>0</v>
      </c>
      <c r="M15" s="553"/>
      <c r="N15" s="557"/>
      <c r="O15" s="551">
        <f t="shared" ref="O15" si="24">+P15+Q15</f>
        <v>0</v>
      </c>
      <c r="P15" s="553"/>
      <c r="Q15" s="549"/>
      <c r="R15" s="551">
        <f t="shared" ref="R15" si="25">+S15+T15</f>
        <v>0</v>
      </c>
      <c r="S15" s="553"/>
      <c r="T15" s="549"/>
      <c r="U15" s="555">
        <f t="shared" ref="U15" si="26">+V15+W15</f>
        <v>0</v>
      </c>
      <c r="V15" s="553"/>
      <c r="W15" s="557"/>
    </row>
    <row r="16" spans="2:23" ht="18" customHeight="1" x14ac:dyDescent="0.2">
      <c r="B16" s="99" t="s">
        <v>3570</v>
      </c>
      <c r="C16" s="560"/>
      <c r="D16" s="562"/>
      <c r="E16" s="556"/>
      <c r="F16" s="552"/>
      <c r="G16" s="554"/>
      <c r="H16" s="550"/>
      <c r="I16" s="552"/>
      <c r="J16" s="554"/>
      <c r="K16" s="550"/>
      <c r="L16" s="556"/>
      <c r="M16" s="554"/>
      <c r="N16" s="558"/>
      <c r="O16" s="552"/>
      <c r="P16" s="554"/>
      <c r="Q16" s="550"/>
      <c r="R16" s="552"/>
      <c r="S16" s="554"/>
      <c r="T16" s="550"/>
      <c r="U16" s="556"/>
      <c r="V16" s="554"/>
      <c r="W16" s="558"/>
    </row>
    <row r="17" spans="2:23" x14ac:dyDescent="0.2">
      <c r="B17" s="97" t="s">
        <v>852</v>
      </c>
      <c r="C17" s="543">
        <f t="shared" ref="C17" si="27">D17+E17</f>
        <v>0</v>
      </c>
      <c r="D17" s="545">
        <f t="shared" ref="D17" si="28">G17+J17+M17+P17+S17+V17</f>
        <v>0</v>
      </c>
      <c r="E17" s="541">
        <f t="shared" ref="E17" si="29">+H17+K17+N17+Q17+T17+W17</f>
        <v>0</v>
      </c>
      <c r="F17" s="537">
        <f t="shared" ref="F17" si="30">+G17+H17</f>
        <v>0</v>
      </c>
      <c r="G17" s="539"/>
      <c r="H17" s="535"/>
      <c r="I17" s="537">
        <f t="shared" ref="I17" si="31">+J17+K17</f>
        <v>0</v>
      </c>
      <c r="J17" s="539"/>
      <c r="K17" s="535"/>
      <c r="L17" s="541">
        <f t="shared" ref="L17" si="32">+M17+N17</f>
        <v>0</v>
      </c>
      <c r="M17" s="539"/>
      <c r="N17" s="524"/>
      <c r="O17" s="537">
        <f t="shared" ref="O17" si="33">+P17+Q17</f>
        <v>0</v>
      </c>
      <c r="P17" s="539"/>
      <c r="Q17" s="535"/>
      <c r="R17" s="537">
        <f t="shared" ref="R17" si="34">+S17+T17</f>
        <v>0</v>
      </c>
      <c r="S17" s="539"/>
      <c r="T17" s="535"/>
      <c r="U17" s="541">
        <f t="shared" ref="U17" si="35">+V17+W17</f>
        <v>0</v>
      </c>
      <c r="V17" s="539"/>
      <c r="W17" s="524"/>
    </row>
    <row r="18" spans="2:23" ht="18" customHeight="1" thickBot="1" x14ac:dyDescent="0.25">
      <c r="B18" s="100" t="s">
        <v>3571</v>
      </c>
      <c r="C18" s="544"/>
      <c r="D18" s="546"/>
      <c r="E18" s="542"/>
      <c r="F18" s="538"/>
      <c r="G18" s="540"/>
      <c r="H18" s="536"/>
      <c r="I18" s="538"/>
      <c r="J18" s="540"/>
      <c r="K18" s="536"/>
      <c r="L18" s="542"/>
      <c r="M18" s="540"/>
      <c r="N18" s="525"/>
      <c r="O18" s="538"/>
      <c r="P18" s="540"/>
      <c r="Q18" s="536"/>
      <c r="R18" s="538"/>
      <c r="S18" s="540"/>
      <c r="T18" s="536"/>
      <c r="U18" s="542"/>
      <c r="V18" s="540"/>
      <c r="W18" s="525"/>
    </row>
    <row r="19" spans="2:23" ht="24.75" customHeight="1" thickBot="1" x14ac:dyDescent="0.25">
      <c r="B19" s="193" t="s">
        <v>3572</v>
      </c>
      <c r="C19" s="194">
        <f>+D19+E19</f>
        <v>0</v>
      </c>
      <c r="D19" s="195">
        <f>((D8+D9+D11)-(D13+D15+D17))</f>
        <v>0</v>
      </c>
      <c r="E19" s="196">
        <f t="shared" ref="E19" si="36">((E8+E9+E11)-(E13+E15+E17))</f>
        <v>0</v>
      </c>
      <c r="F19" s="197">
        <f>+G19+H19</f>
        <v>0</v>
      </c>
      <c r="G19" s="195">
        <f t="shared" ref="G19:W19" si="37">((G8+G9+G11)-(G13+G15+G17))</f>
        <v>0</v>
      </c>
      <c r="H19" s="198">
        <f>((H8+H9+H11)-(H13+H15+H17))</f>
        <v>0</v>
      </c>
      <c r="I19" s="197">
        <f>+J19+K19</f>
        <v>0</v>
      </c>
      <c r="J19" s="195">
        <f t="shared" si="37"/>
        <v>0</v>
      </c>
      <c r="K19" s="198">
        <f t="shared" si="37"/>
        <v>0</v>
      </c>
      <c r="L19" s="196">
        <f>+M19+N19</f>
        <v>0</v>
      </c>
      <c r="M19" s="195">
        <f t="shared" si="37"/>
        <v>0</v>
      </c>
      <c r="N19" s="196">
        <f t="shared" si="37"/>
        <v>0</v>
      </c>
      <c r="O19" s="197">
        <f>+P19+Q19</f>
        <v>0</v>
      </c>
      <c r="P19" s="195">
        <f t="shared" si="37"/>
        <v>0</v>
      </c>
      <c r="Q19" s="198">
        <f t="shared" si="37"/>
        <v>0</v>
      </c>
      <c r="R19" s="197">
        <f>+S19+T19</f>
        <v>0</v>
      </c>
      <c r="S19" s="195">
        <f t="shared" si="37"/>
        <v>0</v>
      </c>
      <c r="T19" s="198">
        <f t="shared" si="37"/>
        <v>0</v>
      </c>
      <c r="U19" s="196">
        <f>+V19+W19</f>
        <v>0</v>
      </c>
      <c r="V19" s="195">
        <f t="shared" si="37"/>
        <v>0</v>
      </c>
      <c r="W19" s="196">
        <f t="shared" si="37"/>
        <v>0</v>
      </c>
    </row>
    <row r="20" spans="2:23" ht="24.75" customHeight="1" x14ac:dyDescent="0.2">
      <c r="B20" s="199" t="s">
        <v>3573</v>
      </c>
      <c r="C20" s="120">
        <f t="shared" ref="C20:C21" si="38">D20+E20</f>
        <v>0</v>
      </c>
      <c r="D20" s="119">
        <f t="shared" ref="D20:D21" si="39">G20+J20+M20+P20+S20+V20</f>
        <v>0</v>
      </c>
      <c r="E20" s="120">
        <f t="shared" ref="E20:E21" si="40">+H20+K20+N20+Q20+T20+W20</f>
        <v>0</v>
      </c>
      <c r="F20" s="121">
        <f t="shared" ref="F20:F21" si="41">+G20+H20</f>
        <v>0</v>
      </c>
      <c r="G20" s="200"/>
      <c r="H20" s="201"/>
      <c r="I20" s="121">
        <f t="shared" ref="I20:I21" si="42">+J20+K20</f>
        <v>0</v>
      </c>
      <c r="J20" s="200"/>
      <c r="K20" s="201"/>
      <c r="L20" s="120">
        <f t="shared" ref="L20:L21" si="43">+M20+N20</f>
        <v>0</v>
      </c>
      <c r="M20" s="200"/>
      <c r="N20" s="202"/>
      <c r="O20" s="121">
        <f t="shared" ref="O20:O21" si="44">+P20+Q20</f>
        <v>0</v>
      </c>
      <c r="P20" s="200"/>
      <c r="Q20" s="201"/>
      <c r="R20" s="121">
        <f t="shared" ref="R20:R21" si="45">+S20+T20</f>
        <v>0</v>
      </c>
      <c r="S20" s="200"/>
      <c r="T20" s="201"/>
      <c r="U20" s="120">
        <f t="shared" ref="U20:U21" si="46">+V20+W20</f>
        <v>0</v>
      </c>
      <c r="V20" s="200"/>
      <c r="W20" s="202"/>
    </row>
    <row r="21" spans="2:23" ht="24.75" customHeight="1" thickBot="1" x14ac:dyDescent="0.25">
      <c r="B21" s="384" t="s">
        <v>3574</v>
      </c>
      <c r="C21" s="135">
        <f t="shared" si="38"/>
        <v>0</v>
      </c>
      <c r="D21" s="134">
        <f t="shared" si="39"/>
        <v>0</v>
      </c>
      <c r="E21" s="135">
        <f t="shared" si="40"/>
        <v>0</v>
      </c>
      <c r="F21" s="136">
        <f t="shared" si="41"/>
        <v>0</v>
      </c>
      <c r="G21" s="137"/>
      <c r="H21" s="138"/>
      <c r="I21" s="136">
        <f t="shared" si="42"/>
        <v>0</v>
      </c>
      <c r="J21" s="137"/>
      <c r="K21" s="138"/>
      <c r="L21" s="135">
        <f t="shared" si="43"/>
        <v>0</v>
      </c>
      <c r="M21" s="137"/>
      <c r="N21" s="139"/>
      <c r="O21" s="136">
        <f t="shared" si="44"/>
        <v>0</v>
      </c>
      <c r="P21" s="137"/>
      <c r="Q21" s="138"/>
      <c r="R21" s="136">
        <f t="shared" si="45"/>
        <v>0</v>
      </c>
      <c r="S21" s="137"/>
      <c r="T21" s="138"/>
      <c r="U21" s="135">
        <f t="shared" si="46"/>
        <v>0</v>
      </c>
      <c r="V21" s="137"/>
      <c r="W21" s="139"/>
    </row>
    <row r="22" spans="2:23" ht="16.5" thickTop="1" x14ac:dyDescent="0.2">
      <c r="B22" s="214" t="s">
        <v>857</v>
      </c>
      <c r="C22" s="107"/>
      <c r="D22" s="107"/>
      <c r="E22" s="107"/>
      <c r="F22" s="108"/>
      <c r="G22" s="109" t="str">
        <f>IF((G20+G21)=G19,"","XX")</f>
        <v/>
      </c>
      <c r="H22" s="109" t="str">
        <f>IF((H20+H21)=H19,"","XX")</f>
        <v/>
      </c>
      <c r="I22" s="109"/>
      <c r="J22" s="109" t="str">
        <f>IF((J20+J21)=J19,"","XX")</f>
        <v/>
      </c>
      <c r="K22" s="109" t="str">
        <f>IF((K20+K21)=K19,"","XX")</f>
        <v/>
      </c>
      <c r="L22" s="109"/>
      <c r="M22" s="109" t="str">
        <f>IF((M20+M21)=M19,"","XX")</f>
        <v/>
      </c>
      <c r="N22" s="109" t="str">
        <f>IF((N20+N21)=N19,"","XX")</f>
        <v/>
      </c>
      <c r="O22" s="109"/>
      <c r="P22" s="109" t="str">
        <f>IF((P20+P21)=P19,"","XX")</f>
        <v/>
      </c>
      <c r="Q22" s="109" t="str">
        <f>IF((Q20+Q21)=Q19,"","XX")</f>
        <v/>
      </c>
      <c r="R22" s="109"/>
      <c r="S22" s="109" t="str">
        <f>IF((S20+S21)=S19,"","XX")</f>
        <v/>
      </c>
      <c r="T22" s="109" t="str">
        <f>IF((T20+T21)=T19,"","XX")</f>
        <v/>
      </c>
      <c r="U22" s="109"/>
      <c r="V22" s="109" t="str">
        <f>IF((V20+V21)=V19,"","XX")</f>
        <v/>
      </c>
      <c r="W22" s="109" t="str">
        <f>IF((W20+W21)=W19,"","XX")</f>
        <v/>
      </c>
    </row>
    <row r="23" spans="2:23" ht="18" customHeight="1" x14ac:dyDescent="0.2">
      <c r="B23" s="548" t="s">
        <v>4210</v>
      </c>
      <c r="C23" s="548"/>
      <c r="D23" s="548"/>
      <c r="E23" s="140"/>
      <c r="F23" s="547" t="str">
        <f>IF(OR(G22="XX",H22="XX",J22="XX",K22="XX",M22="XX",N22="XX",P22="XX",Q22="XX",S22="XX",T22="XX",V22="XX",W22="XX"),"¡VERIFICAR LOS DATOS!.
La MATRÍCULA FINAL y el desglose de APROBADOS y APLAZADOS, no coinciden.","")</f>
        <v/>
      </c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</row>
    <row r="24" spans="2:23" ht="18" customHeight="1" x14ac:dyDescent="0.2">
      <c r="B24" s="548"/>
      <c r="C24" s="548"/>
      <c r="D24" s="548"/>
      <c r="E24" s="140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</row>
    <row r="25" spans="2:23" ht="15.75" customHeight="1" x14ac:dyDescent="0.25">
      <c r="B25" s="215"/>
      <c r="C25" s="215"/>
      <c r="D25" s="215"/>
      <c r="E25" s="140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</row>
    <row r="26" spans="2:23" ht="15.75" customHeight="1" x14ac:dyDescent="0.25">
      <c r="B26" s="215"/>
      <c r="C26" s="215"/>
      <c r="D26" s="215"/>
      <c r="E26" s="140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</row>
    <row r="27" spans="2:23" x14ac:dyDescent="0.2">
      <c r="B27" s="110" t="s">
        <v>1357</v>
      </c>
    </row>
    <row r="28" spans="2:23" ht="22.5" customHeight="1" x14ac:dyDescent="0.2">
      <c r="B28" s="526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8"/>
    </row>
    <row r="29" spans="2:23" ht="22.5" customHeight="1" x14ac:dyDescent="0.2">
      <c r="B29" s="529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1"/>
    </row>
    <row r="30" spans="2:23" ht="22.5" customHeight="1" x14ac:dyDescent="0.2">
      <c r="B30" s="529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1"/>
    </row>
    <row r="31" spans="2:23" ht="22.5" customHeight="1" x14ac:dyDescent="0.2">
      <c r="B31" s="529"/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2:23" ht="22.5" customHeight="1" x14ac:dyDescent="0.2">
      <c r="B32" s="532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4"/>
    </row>
  </sheetData>
  <sheetProtection algorithmName="SHA-512" hashValue="IpL3mm2QC7QHiLjuKdiCrFlbx0lwe9KD2sa58Wkok/D7h7zRXG5paZgvSrcZ15Hd2TLzCAZCNGhhBf+a+xbi5w==" saltValue="HdRodzUFgqvMr3Njk06rUQ==" spinCount="100000" sheet="1" objects="1" scenarios="1"/>
  <mergeCells count="117">
    <mergeCell ref="M2:U3"/>
    <mergeCell ref="B6:B7"/>
    <mergeCell ref="C6:E6"/>
    <mergeCell ref="F6:H6"/>
    <mergeCell ref="I6:K6"/>
    <mergeCell ref="L6:N6"/>
    <mergeCell ref="O6:Q6"/>
    <mergeCell ref="L9:L10"/>
    <mergeCell ref="M9:M10"/>
    <mergeCell ref="N9:N10"/>
    <mergeCell ref="O9:O10"/>
    <mergeCell ref="P9:P10"/>
    <mergeCell ref="R6:T6"/>
    <mergeCell ref="U6:W6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Q9:Q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R9:R10"/>
    <mergeCell ref="S9:S10"/>
    <mergeCell ref="T9:T10"/>
    <mergeCell ref="U9:U10"/>
    <mergeCell ref="V9:V10"/>
    <mergeCell ref="K9:K10"/>
    <mergeCell ref="W11:W12"/>
    <mergeCell ref="E13:E14"/>
    <mergeCell ref="F13:F14"/>
    <mergeCell ref="G13:G14"/>
    <mergeCell ref="H13:H14"/>
    <mergeCell ref="R11:R12"/>
    <mergeCell ref="S11:S12"/>
    <mergeCell ref="T11:T12"/>
    <mergeCell ref="U11:U12"/>
    <mergeCell ref="V11:V12"/>
    <mergeCell ref="U13:U14"/>
    <mergeCell ref="V13:V14"/>
    <mergeCell ref="L11:L12"/>
    <mergeCell ref="M11:M12"/>
    <mergeCell ref="N11:N12"/>
    <mergeCell ref="O11:O12"/>
    <mergeCell ref="P11:P12"/>
    <mergeCell ref="Q11:Q12"/>
    <mergeCell ref="W13:W14"/>
    <mergeCell ref="C15:C16"/>
    <mergeCell ref="D15:D16"/>
    <mergeCell ref="E15:E16"/>
    <mergeCell ref="F15:F16"/>
    <mergeCell ref="G15:G16"/>
    <mergeCell ref="H15:H16"/>
    <mergeCell ref="I15:I16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C13:C14"/>
    <mergeCell ref="D13:D14"/>
    <mergeCell ref="V15:V16"/>
    <mergeCell ref="W15:W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P15:P16"/>
    <mergeCell ref="W17:W18"/>
    <mergeCell ref="B28:W32"/>
    <mergeCell ref="Q17:Q18"/>
    <mergeCell ref="R17:R18"/>
    <mergeCell ref="S17:S18"/>
    <mergeCell ref="T17:T18"/>
    <mergeCell ref="U17:U18"/>
    <mergeCell ref="V17:V18"/>
    <mergeCell ref="K17:K18"/>
    <mergeCell ref="L17:L18"/>
    <mergeCell ref="M17:M18"/>
    <mergeCell ref="N17:N18"/>
    <mergeCell ref="O17:O18"/>
    <mergeCell ref="P17:P18"/>
    <mergeCell ref="C17:C18"/>
    <mergeCell ref="D17:D18"/>
    <mergeCell ref="E17:E18"/>
    <mergeCell ref="F17:F18"/>
    <mergeCell ref="G17:G18"/>
    <mergeCell ref="H17:H18"/>
    <mergeCell ref="I17:I18"/>
    <mergeCell ref="J17:J18"/>
    <mergeCell ref="F23:W24"/>
    <mergeCell ref="B23:D24"/>
  </mergeCells>
  <conditionalFormatting sqref="C8:F21 G19:H19 V19:W19 S19:T19 P19:Q19 M19:N19 J19:K19 C22:W22 I8:I21 L8:L21 O8:O21 R8:R21 U8:U21">
    <cfRule type="cellIs" dxfId="79" priority="5" operator="equal">
      <formula>0</formula>
    </cfRule>
  </conditionalFormatting>
  <conditionalFormatting sqref="F22:W22">
    <cfRule type="cellIs" dxfId="78" priority="4" operator="equal">
      <formula>"X"</formula>
    </cfRule>
  </conditionalFormatting>
  <printOptions horizontalCentered="1" verticalCentered="1"/>
  <pageMargins left="0" right="0" top="0.55118110236220474" bottom="1.3779527559055118" header="0.31496062992125984" footer="0.19685039370078741"/>
  <pageSetup scale="76" orientation="landscape" r:id="rId1"/>
  <headerFooter>
    <oddFooter>&amp;R&amp;"+,Negrita Cursiva"Académica Diurna&amp;"+,Cursiva", página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N27"/>
  <sheetViews>
    <sheetView showGridLines="0" showRowColHeaders="0" zoomScaleNormal="100" workbookViewId="0">
      <selection activeCell="B2" sqref="B2"/>
    </sheetView>
  </sheetViews>
  <sheetFormatPr baseColWidth="10" defaultRowHeight="14.25" x14ac:dyDescent="0.2"/>
  <cols>
    <col min="1" max="1" width="4.5703125" style="1" customWidth="1"/>
    <col min="2" max="2" width="45.140625" style="1" customWidth="1"/>
    <col min="3" max="14" width="8.7109375" style="1" customWidth="1"/>
    <col min="15" max="16384" width="11.42578125" style="1"/>
  </cols>
  <sheetData>
    <row r="2" spans="2:14" ht="20.25" x14ac:dyDescent="0.2">
      <c r="G2" s="579" t="s">
        <v>1384</v>
      </c>
      <c r="H2" s="580"/>
      <c r="I2" s="580"/>
      <c r="J2" s="580"/>
      <c r="K2" s="580"/>
      <c r="L2" s="580"/>
      <c r="M2" s="580"/>
      <c r="N2" s="581"/>
    </row>
    <row r="3" spans="2:14" ht="18" customHeight="1" x14ac:dyDescent="0.25">
      <c r="B3" s="219" t="s">
        <v>3559</v>
      </c>
      <c r="C3" s="192"/>
      <c r="D3" s="395"/>
      <c r="E3" s="395"/>
      <c r="F3" s="450"/>
      <c r="G3" s="452"/>
    </row>
    <row r="4" spans="2:14" ht="18" customHeight="1" thickBot="1" x14ac:dyDescent="0.3">
      <c r="B4" s="447" t="s">
        <v>4418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</row>
    <row r="5" spans="2:14" ht="22.5" customHeight="1" thickTop="1" x14ac:dyDescent="0.2">
      <c r="B5" s="569" t="s">
        <v>850</v>
      </c>
      <c r="C5" s="571" t="s">
        <v>0</v>
      </c>
      <c r="D5" s="572"/>
      <c r="E5" s="572"/>
      <c r="F5" s="573" t="s">
        <v>2796</v>
      </c>
      <c r="G5" s="574"/>
      <c r="H5" s="575"/>
      <c r="I5" s="573" t="s">
        <v>2797</v>
      </c>
      <c r="J5" s="574"/>
      <c r="K5" s="575"/>
      <c r="L5" s="574" t="s">
        <v>2798</v>
      </c>
      <c r="M5" s="574"/>
      <c r="N5" s="574"/>
    </row>
    <row r="6" spans="2:14" ht="30" customHeight="1" thickBot="1" x14ac:dyDescent="0.25">
      <c r="B6" s="570"/>
      <c r="C6" s="80" t="s">
        <v>0</v>
      </c>
      <c r="D6" s="81" t="s">
        <v>37</v>
      </c>
      <c r="E6" s="82" t="s">
        <v>36</v>
      </c>
      <c r="F6" s="83" t="s">
        <v>0</v>
      </c>
      <c r="G6" s="81" t="s">
        <v>37</v>
      </c>
      <c r="H6" s="82" t="s">
        <v>36</v>
      </c>
      <c r="I6" s="83" t="s">
        <v>0</v>
      </c>
      <c r="J6" s="81" t="s">
        <v>37</v>
      </c>
      <c r="K6" s="82" t="s">
        <v>36</v>
      </c>
      <c r="L6" s="83" t="s">
        <v>0</v>
      </c>
      <c r="M6" s="81" t="s">
        <v>37</v>
      </c>
      <c r="N6" s="82" t="s">
        <v>36</v>
      </c>
    </row>
    <row r="7" spans="2:14" ht="24.75" customHeight="1" thickTop="1" thickBot="1" x14ac:dyDescent="0.25">
      <c r="B7" s="85" t="s">
        <v>3566</v>
      </c>
      <c r="C7" s="86">
        <f>+D7+E7</f>
        <v>0</v>
      </c>
      <c r="D7" s="87">
        <f>G7+J7+M7</f>
        <v>0</v>
      </c>
      <c r="E7" s="88">
        <f>H7+K7+N7</f>
        <v>0</v>
      </c>
      <c r="F7" s="89">
        <f>+G7+H7</f>
        <v>0</v>
      </c>
      <c r="G7" s="90"/>
      <c r="H7" s="91"/>
      <c r="I7" s="89">
        <f>+J7+K7</f>
        <v>0</v>
      </c>
      <c r="J7" s="90"/>
      <c r="K7" s="91"/>
      <c r="L7" s="88">
        <f>+M7+N7</f>
        <v>0</v>
      </c>
      <c r="M7" s="90"/>
      <c r="N7" s="92"/>
    </row>
    <row r="8" spans="2:14" x14ac:dyDescent="0.2">
      <c r="B8" s="93" t="s">
        <v>851</v>
      </c>
      <c r="C8" s="576">
        <f>D8+E8</f>
        <v>0</v>
      </c>
      <c r="D8" s="577">
        <f>G8+J8+M8</f>
        <v>0</v>
      </c>
      <c r="E8" s="578">
        <f>H8+K8+N8</f>
        <v>0</v>
      </c>
      <c r="F8" s="537">
        <f>+G8+H8</f>
        <v>0</v>
      </c>
      <c r="G8" s="539"/>
      <c r="H8" s="535"/>
      <c r="I8" s="537">
        <f>+J8+K8</f>
        <v>0</v>
      </c>
      <c r="J8" s="539"/>
      <c r="K8" s="535"/>
      <c r="L8" s="541">
        <f>+M8+N8</f>
        <v>0</v>
      </c>
      <c r="M8" s="539"/>
      <c r="N8" s="524"/>
    </row>
    <row r="9" spans="2:14" ht="18" customHeight="1" x14ac:dyDescent="0.2">
      <c r="B9" s="94" t="s">
        <v>3567</v>
      </c>
      <c r="C9" s="544"/>
      <c r="D9" s="546"/>
      <c r="E9" s="542"/>
      <c r="F9" s="538"/>
      <c r="G9" s="540"/>
      <c r="H9" s="536"/>
      <c r="I9" s="538"/>
      <c r="J9" s="540"/>
      <c r="K9" s="536"/>
      <c r="L9" s="542"/>
      <c r="M9" s="540"/>
      <c r="N9" s="525"/>
    </row>
    <row r="10" spans="2:14" x14ac:dyDescent="0.2">
      <c r="B10" s="95" t="s">
        <v>851</v>
      </c>
      <c r="C10" s="559">
        <f t="shared" ref="C10" si="0">D10+E10</f>
        <v>0</v>
      </c>
      <c r="D10" s="561">
        <f>G10+J10+M10</f>
        <v>0</v>
      </c>
      <c r="E10" s="555">
        <f>H10+K10+N10</f>
        <v>0</v>
      </c>
      <c r="F10" s="551">
        <f t="shared" ref="F10" si="1">+G10+H10</f>
        <v>0</v>
      </c>
      <c r="G10" s="553"/>
      <c r="H10" s="549"/>
      <c r="I10" s="551">
        <f t="shared" ref="I10" si="2">+J10+K10</f>
        <v>0</v>
      </c>
      <c r="J10" s="553"/>
      <c r="K10" s="549"/>
      <c r="L10" s="555">
        <f t="shared" ref="L10" si="3">+M10+N10</f>
        <v>0</v>
      </c>
      <c r="M10" s="553"/>
      <c r="N10" s="557"/>
    </row>
    <row r="11" spans="2:14" ht="18" customHeight="1" x14ac:dyDescent="0.2">
      <c r="B11" s="96" t="s">
        <v>3568</v>
      </c>
      <c r="C11" s="560"/>
      <c r="D11" s="562"/>
      <c r="E11" s="556"/>
      <c r="F11" s="552"/>
      <c r="G11" s="554"/>
      <c r="H11" s="550"/>
      <c r="I11" s="552"/>
      <c r="J11" s="554"/>
      <c r="K11" s="550"/>
      <c r="L11" s="556"/>
      <c r="M11" s="554"/>
      <c r="N11" s="558"/>
    </row>
    <row r="12" spans="2:14" x14ac:dyDescent="0.2">
      <c r="B12" s="97" t="s">
        <v>852</v>
      </c>
      <c r="C12" s="543">
        <f t="shared" ref="C12" si="4">D12+E12</f>
        <v>0</v>
      </c>
      <c r="D12" s="545">
        <f>G12+J12+M12</f>
        <v>0</v>
      </c>
      <c r="E12" s="541">
        <f>H12+K12+N12</f>
        <v>0</v>
      </c>
      <c r="F12" s="537">
        <f t="shared" ref="F12" si="5">+G12+H12</f>
        <v>0</v>
      </c>
      <c r="G12" s="539"/>
      <c r="H12" s="535"/>
      <c r="I12" s="537">
        <f t="shared" ref="I12" si="6">+J12+K12</f>
        <v>0</v>
      </c>
      <c r="J12" s="539"/>
      <c r="K12" s="535"/>
      <c r="L12" s="541">
        <f t="shared" ref="L12" si="7">+M12+N12</f>
        <v>0</v>
      </c>
      <c r="M12" s="539"/>
      <c r="N12" s="524"/>
    </row>
    <row r="13" spans="2:14" ht="18" customHeight="1" x14ac:dyDescent="0.2">
      <c r="B13" s="94" t="s">
        <v>3569</v>
      </c>
      <c r="C13" s="544"/>
      <c r="D13" s="546"/>
      <c r="E13" s="542"/>
      <c r="F13" s="538"/>
      <c r="G13" s="540"/>
      <c r="H13" s="536"/>
      <c r="I13" s="538"/>
      <c r="J13" s="540"/>
      <c r="K13" s="536"/>
      <c r="L13" s="542"/>
      <c r="M13" s="540"/>
      <c r="N13" s="525"/>
    </row>
    <row r="14" spans="2:14" x14ac:dyDescent="0.2">
      <c r="B14" s="98" t="s">
        <v>852</v>
      </c>
      <c r="C14" s="559">
        <f t="shared" ref="C14" si="8">D14+E14</f>
        <v>0</v>
      </c>
      <c r="D14" s="561">
        <f>G14+J14+M14</f>
        <v>0</v>
      </c>
      <c r="E14" s="555">
        <f>H14+K14+N14</f>
        <v>0</v>
      </c>
      <c r="F14" s="551">
        <f t="shared" ref="F14" si="9">+G14+H14</f>
        <v>0</v>
      </c>
      <c r="G14" s="553"/>
      <c r="H14" s="549"/>
      <c r="I14" s="551">
        <f t="shared" ref="I14" si="10">+J14+K14</f>
        <v>0</v>
      </c>
      <c r="J14" s="553"/>
      <c r="K14" s="549"/>
      <c r="L14" s="555">
        <f t="shared" ref="L14" si="11">+M14+N14</f>
        <v>0</v>
      </c>
      <c r="M14" s="553"/>
      <c r="N14" s="557"/>
    </row>
    <row r="15" spans="2:14" ht="18" customHeight="1" x14ac:dyDescent="0.2">
      <c r="B15" s="99" t="s">
        <v>3570</v>
      </c>
      <c r="C15" s="560"/>
      <c r="D15" s="562"/>
      <c r="E15" s="556"/>
      <c r="F15" s="552"/>
      <c r="G15" s="554"/>
      <c r="H15" s="550"/>
      <c r="I15" s="552"/>
      <c r="J15" s="554"/>
      <c r="K15" s="550"/>
      <c r="L15" s="556"/>
      <c r="M15" s="554"/>
      <c r="N15" s="558"/>
    </row>
    <row r="16" spans="2:14" x14ac:dyDescent="0.2">
      <c r="B16" s="97" t="s">
        <v>852</v>
      </c>
      <c r="C16" s="543">
        <f t="shared" ref="C16" si="12">D16+E16</f>
        <v>0</v>
      </c>
      <c r="D16" s="545">
        <f>G16+J16+M16</f>
        <v>0</v>
      </c>
      <c r="E16" s="541">
        <f>H16+K16+N16</f>
        <v>0</v>
      </c>
      <c r="F16" s="537">
        <f t="shared" ref="F16" si="13">+G16+H16</f>
        <v>0</v>
      </c>
      <c r="G16" s="539"/>
      <c r="H16" s="535"/>
      <c r="I16" s="537">
        <f t="shared" ref="I16" si="14">+J16+K16</f>
        <v>0</v>
      </c>
      <c r="J16" s="539"/>
      <c r="K16" s="535"/>
      <c r="L16" s="541">
        <f t="shared" ref="L16" si="15">+M16+N16</f>
        <v>0</v>
      </c>
      <c r="M16" s="539"/>
      <c r="N16" s="524"/>
    </row>
    <row r="17" spans="2:14" ht="18" customHeight="1" thickBot="1" x14ac:dyDescent="0.25">
      <c r="B17" s="100" t="s">
        <v>3571</v>
      </c>
      <c r="C17" s="544"/>
      <c r="D17" s="546"/>
      <c r="E17" s="542"/>
      <c r="F17" s="538"/>
      <c r="G17" s="540"/>
      <c r="H17" s="536"/>
      <c r="I17" s="538"/>
      <c r="J17" s="540"/>
      <c r="K17" s="536"/>
      <c r="L17" s="542"/>
      <c r="M17" s="540"/>
      <c r="N17" s="525"/>
    </row>
    <row r="18" spans="2:14" ht="24.75" customHeight="1" thickBot="1" x14ac:dyDescent="0.25">
      <c r="B18" s="193" t="s">
        <v>3572</v>
      </c>
      <c r="C18" s="194">
        <f>+D18+E18</f>
        <v>0</v>
      </c>
      <c r="D18" s="195">
        <f>((D7+D8+D10)-(D12+D14+D16))</f>
        <v>0</v>
      </c>
      <c r="E18" s="196">
        <f t="shared" ref="E18" si="16">((E7+E8+E10)-(E12+E14+E16))</f>
        <v>0</v>
      </c>
      <c r="F18" s="197">
        <f>+G18+H18</f>
        <v>0</v>
      </c>
      <c r="G18" s="195">
        <f t="shared" ref="G18:N18" si="17">((G7+G8+G10)-(G12+G14+G16))</f>
        <v>0</v>
      </c>
      <c r="H18" s="198">
        <f t="shared" si="17"/>
        <v>0</v>
      </c>
      <c r="I18" s="197">
        <f>+J18+K18</f>
        <v>0</v>
      </c>
      <c r="J18" s="195">
        <f t="shared" si="17"/>
        <v>0</v>
      </c>
      <c r="K18" s="198">
        <f t="shared" si="17"/>
        <v>0</v>
      </c>
      <c r="L18" s="196">
        <f>+M18+N18</f>
        <v>0</v>
      </c>
      <c r="M18" s="195">
        <f t="shared" si="17"/>
        <v>0</v>
      </c>
      <c r="N18" s="196">
        <f t="shared" si="17"/>
        <v>0</v>
      </c>
    </row>
    <row r="19" spans="2:14" ht="15.75" x14ac:dyDescent="0.2">
      <c r="B19" s="214" t="s">
        <v>857</v>
      </c>
      <c r="C19" s="107"/>
      <c r="D19" s="107"/>
      <c r="E19" s="107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2:14" ht="18" customHeight="1" x14ac:dyDescent="0.2">
      <c r="B20" s="451" t="s">
        <v>4210</v>
      </c>
      <c r="C20" s="451"/>
      <c r="D20" s="451"/>
      <c r="E20" s="140"/>
      <c r="F20" s="400"/>
      <c r="G20" s="400"/>
      <c r="H20" s="400"/>
      <c r="I20" s="400"/>
      <c r="J20" s="400"/>
      <c r="K20" s="400"/>
      <c r="L20" s="400"/>
      <c r="M20" s="400"/>
      <c r="N20" s="400"/>
    </row>
    <row r="21" spans="2:14" ht="15.75" customHeight="1" x14ac:dyDescent="0.25">
      <c r="B21" s="215"/>
      <c r="C21" s="215"/>
      <c r="D21" s="215"/>
      <c r="E21" s="140"/>
      <c r="F21" s="209"/>
      <c r="G21" s="209"/>
      <c r="H21" s="209"/>
      <c r="I21" s="209"/>
      <c r="J21" s="209"/>
      <c r="K21" s="209"/>
      <c r="L21" s="209"/>
      <c r="M21" s="209"/>
      <c r="N21" s="209"/>
    </row>
    <row r="22" spans="2:14" x14ac:dyDescent="0.2">
      <c r="B22" s="110" t="s">
        <v>1357</v>
      </c>
    </row>
    <row r="23" spans="2:14" ht="22.5" customHeight="1" x14ac:dyDescent="0.2">
      <c r="B23" s="526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8"/>
    </row>
    <row r="24" spans="2:14" ht="22.5" customHeight="1" x14ac:dyDescent="0.2">
      <c r="B24" s="529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1"/>
    </row>
    <row r="25" spans="2:14" ht="22.5" customHeight="1" x14ac:dyDescent="0.2">
      <c r="B25" s="529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1"/>
    </row>
    <row r="26" spans="2:14" ht="22.5" customHeight="1" x14ac:dyDescent="0.2">
      <c r="B26" s="529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1"/>
    </row>
    <row r="27" spans="2:14" ht="22.5" customHeight="1" x14ac:dyDescent="0.2">
      <c r="B27" s="532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4"/>
    </row>
  </sheetData>
  <sheetProtection algorithmName="SHA-512" hashValue="kljXrh9ml172bsCFFMGulCdi/xzV80fEjSNOp7sYF+RO+o5cWgQBiEGv7NMgODID3d5uRniMFwawBrFBs7lU4Q==" saltValue="9IJjddQk8vueKn3xgwDyYw==" spinCount="100000" sheet="1" objects="1" scenarios="1"/>
  <mergeCells count="67">
    <mergeCell ref="B5:B6"/>
    <mergeCell ref="C5:E5"/>
    <mergeCell ref="F5:H5"/>
    <mergeCell ref="I5:K5"/>
    <mergeCell ref="L5:N5"/>
    <mergeCell ref="L8:L9"/>
    <mergeCell ref="M8:M9"/>
    <mergeCell ref="N8:N9"/>
    <mergeCell ref="C10:C11"/>
    <mergeCell ref="D10:D11"/>
    <mergeCell ref="E10:E11"/>
    <mergeCell ref="F8:F9"/>
    <mergeCell ref="G8:G9"/>
    <mergeCell ref="H8:H9"/>
    <mergeCell ref="I8:I9"/>
    <mergeCell ref="J8:J9"/>
    <mergeCell ref="K8:K9"/>
    <mergeCell ref="C8:C9"/>
    <mergeCell ref="D8:D9"/>
    <mergeCell ref="E8:E9"/>
    <mergeCell ref="M10:M11"/>
    <mergeCell ref="N10:N11"/>
    <mergeCell ref="C12:C13"/>
    <mergeCell ref="D12:D13"/>
    <mergeCell ref="E12:E13"/>
    <mergeCell ref="G10:G11"/>
    <mergeCell ref="H10:H11"/>
    <mergeCell ref="I10:I11"/>
    <mergeCell ref="J10:J11"/>
    <mergeCell ref="K10:K11"/>
    <mergeCell ref="L10:L11"/>
    <mergeCell ref="F10:F11"/>
    <mergeCell ref="N12:N13"/>
    <mergeCell ref="J12:J13"/>
    <mergeCell ref="K12:K13"/>
    <mergeCell ref="L12:L13"/>
    <mergeCell ref="M12:M13"/>
    <mergeCell ref="C14:C15"/>
    <mergeCell ref="D14:D15"/>
    <mergeCell ref="E14:E15"/>
    <mergeCell ref="H12:H13"/>
    <mergeCell ref="I12:I13"/>
    <mergeCell ref="F12:F13"/>
    <mergeCell ref="G12:G13"/>
    <mergeCell ref="K14:K15"/>
    <mergeCell ref="L14:L15"/>
    <mergeCell ref="M14:M15"/>
    <mergeCell ref="N14:N15"/>
    <mergeCell ref="F14:F15"/>
    <mergeCell ref="G14:G15"/>
    <mergeCell ref="H14:H15"/>
    <mergeCell ref="G2:N2"/>
    <mergeCell ref="L16:L17"/>
    <mergeCell ref="M16:M17"/>
    <mergeCell ref="N16:N17"/>
    <mergeCell ref="B23:N27"/>
    <mergeCell ref="F16:F17"/>
    <mergeCell ref="G16:G17"/>
    <mergeCell ref="H16:H17"/>
    <mergeCell ref="I16:I17"/>
    <mergeCell ref="J16:J17"/>
    <mergeCell ref="K16:K17"/>
    <mergeCell ref="C16:C17"/>
    <mergeCell ref="D16:D17"/>
    <mergeCell ref="E16:E17"/>
    <mergeCell ref="I14:I15"/>
    <mergeCell ref="J14:J15"/>
  </mergeCells>
  <conditionalFormatting sqref="M18:N18 J18:K18 G18:H18 C7:F18 I7:I18 L7:L18 C19:N19">
    <cfRule type="cellIs" dxfId="77" priority="2" operator="equal">
      <formula>0</formula>
    </cfRule>
  </conditionalFormatting>
  <conditionalFormatting sqref="F19:N19">
    <cfRule type="cellIs" dxfId="76" priority="1" operator="equal">
      <formula>"X"</formula>
    </cfRule>
  </conditionalFormatting>
  <printOptions horizontalCentered="1" verticalCentered="1"/>
  <pageMargins left="0" right="0" top="0.55118110236220474" bottom="1.3779527559055118" header="0.31496062992125984" footer="0.19685039370078741"/>
  <pageSetup scale="90" orientation="landscape" r:id="rId1"/>
  <headerFooter>
    <oddFooter>&amp;R&amp;"+,Negrita Cursiva"Académica Diurna&amp;"+,Cursiva", página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W37"/>
  <sheetViews>
    <sheetView showGridLines="0" showRowColHeaders="0" topLeftCell="A4" zoomScaleNormal="100" workbookViewId="0">
      <selection activeCell="A5" sqref="A5"/>
    </sheetView>
  </sheetViews>
  <sheetFormatPr baseColWidth="10" defaultRowHeight="14.25" x14ac:dyDescent="0.2"/>
  <cols>
    <col min="1" max="1" width="5.28515625" style="1" customWidth="1"/>
    <col min="2" max="2" width="41.28515625" style="1" customWidth="1"/>
    <col min="3" max="5" width="6.5703125" style="1" customWidth="1"/>
    <col min="6" max="23" width="6.28515625" style="1" customWidth="1"/>
    <col min="24" max="16384" width="11.42578125" style="1"/>
  </cols>
  <sheetData>
    <row r="2" spans="2:23" ht="18" customHeight="1" x14ac:dyDescent="0.2">
      <c r="M2" s="563" t="s">
        <v>1384</v>
      </c>
      <c r="N2" s="564"/>
      <c r="O2" s="564"/>
      <c r="P2" s="564"/>
      <c r="Q2" s="564"/>
      <c r="R2" s="564"/>
      <c r="S2" s="564"/>
      <c r="T2" s="564"/>
      <c r="U2" s="565"/>
    </row>
    <row r="3" spans="2:23" ht="18" customHeight="1" x14ac:dyDescent="0.25">
      <c r="B3" s="219" t="s">
        <v>3560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566"/>
      <c r="N3" s="567"/>
      <c r="O3" s="567"/>
      <c r="P3" s="567"/>
      <c r="Q3" s="567"/>
      <c r="R3" s="567"/>
      <c r="S3" s="567"/>
      <c r="T3" s="567"/>
      <c r="U3" s="568"/>
      <c r="V3" s="174"/>
      <c r="W3" s="174"/>
    </row>
    <row r="4" spans="2:23" ht="18" customHeight="1" x14ac:dyDescent="0.25">
      <c r="B4" s="219" t="s">
        <v>1386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453"/>
      <c r="N4" s="453"/>
      <c r="O4" s="453"/>
      <c r="P4" s="453"/>
      <c r="Q4" s="453"/>
      <c r="R4" s="453"/>
      <c r="S4" s="453"/>
      <c r="T4" s="453"/>
      <c r="U4" s="453"/>
      <c r="V4" s="174"/>
      <c r="W4" s="174"/>
    </row>
    <row r="5" spans="2:23" ht="18" customHeight="1" thickBot="1" x14ac:dyDescent="0.3">
      <c r="B5" s="449" t="s">
        <v>4413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</row>
    <row r="6" spans="2:23" ht="22.5" customHeight="1" thickTop="1" x14ac:dyDescent="0.2">
      <c r="B6" s="569" t="s">
        <v>25</v>
      </c>
      <c r="C6" s="571" t="s">
        <v>0</v>
      </c>
      <c r="D6" s="572"/>
      <c r="E6" s="572"/>
      <c r="F6" s="573" t="s">
        <v>2793</v>
      </c>
      <c r="G6" s="574"/>
      <c r="H6" s="575"/>
      <c r="I6" s="573" t="s">
        <v>2794</v>
      </c>
      <c r="J6" s="574"/>
      <c r="K6" s="575"/>
      <c r="L6" s="574" t="s">
        <v>2795</v>
      </c>
      <c r="M6" s="574"/>
      <c r="N6" s="574"/>
      <c r="O6" s="573" t="s">
        <v>2796</v>
      </c>
      <c r="P6" s="574"/>
      <c r="Q6" s="575"/>
      <c r="R6" s="573" t="s">
        <v>2797</v>
      </c>
      <c r="S6" s="574"/>
      <c r="T6" s="575"/>
      <c r="U6" s="574" t="s">
        <v>2798</v>
      </c>
      <c r="V6" s="574"/>
      <c r="W6" s="574"/>
    </row>
    <row r="7" spans="2:23" ht="32.25" customHeight="1" thickBot="1" x14ac:dyDescent="0.25">
      <c r="B7" s="570"/>
      <c r="C7" s="80" t="s">
        <v>0</v>
      </c>
      <c r="D7" s="81" t="s">
        <v>37</v>
      </c>
      <c r="E7" s="82" t="s">
        <v>36</v>
      </c>
      <c r="F7" s="83" t="s">
        <v>0</v>
      </c>
      <c r="G7" s="81" t="s">
        <v>37</v>
      </c>
      <c r="H7" s="82" t="s">
        <v>36</v>
      </c>
      <c r="I7" s="83" t="s">
        <v>0</v>
      </c>
      <c r="J7" s="81" t="s">
        <v>37</v>
      </c>
      <c r="K7" s="84" t="s">
        <v>36</v>
      </c>
      <c r="L7" s="82" t="s">
        <v>0</v>
      </c>
      <c r="M7" s="81" t="s">
        <v>37</v>
      </c>
      <c r="N7" s="84" t="s">
        <v>36</v>
      </c>
      <c r="O7" s="83" t="s">
        <v>0</v>
      </c>
      <c r="P7" s="81" t="s">
        <v>37</v>
      </c>
      <c r="Q7" s="82" t="s">
        <v>36</v>
      </c>
      <c r="R7" s="83" t="s">
        <v>0</v>
      </c>
      <c r="S7" s="81" t="s">
        <v>37</v>
      </c>
      <c r="T7" s="84" t="s">
        <v>36</v>
      </c>
      <c r="U7" s="82" t="s">
        <v>0</v>
      </c>
      <c r="V7" s="81" t="s">
        <v>37</v>
      </c>
      <c r="W7" s="82" t="s">
        <v>36</v>
      </c>
    </row>
    <row r="8" spans="2:23" ht="23.25" customHeight="1" thickTop="1" x14ac:dyDescent="0.2">
      <c r="B8" s="175" t="s">
        <v>26</v>
      </c>
      <c r="C8" s="120">
        <f t="shared" ref="C8" si="0">D8+E8</f>
        <v>0</v>
      </c>
      <c r="D8" s="119">
        <f t="shared" ref="D8" si="1">G8+J8+M8+P8+S8+V8</f>
        <v>0</v>
      </c>
      <c r="E8" s="120">
        <f t="shared" ref="E8" si="2">+H8+K8+N8+Q8+T8+W8</f>
        <v>0</v>
      </c>
      <c r="F8" s="121">
        <f t="shared" ref="F8:F19" si="3">+G8+H8</f>
        <v>0</v>
      </c>
      <c r="G8" s="122"/>
      <c r="H8" s="162"/>
      <c r="I8" s="161">
        <f t="shared" ref="I8:I19" si="4">+J8+K8</f>
        <v>0</v>
      </c>
      <c r="J8" s="122"/>
      <c r="K8" s="176"/>
      <c r="L8" s="161">
        <f t="shared" ref="L8:L19" si="5">+M8+N8</f>
        <v>0</v>
      </c>
      <c r="M8" s="122"/>
      <c r="N8" s="176"/>
      <c r="O8" s="120">
        <f t="shared" ref="O8" si="6">+P8+Q8</f>
        <v>0</v>
      </c>
      <c r="P8" s="122"/>
      <c r="Q8" s="176"/>
      <c r="R8" s="121">
        <f t="shared" ref="R8" si="7">+S8+T8</f>
        <v>0</v>
      </c>
      <c r="S8" s="122"/>
      <c r="T8" s="176"/>
      <c r="U8" s="396">
        <f t="shared" ref="U8" si="8">+V8+W8</f>
        <v>0</v>
      </c>
      <c r="V8" s="122"/>
      <c r="W8" s="162"/>
    </row>
    <row r="9" spans="2:23" ht="23.25" customHeight="1" x14ac:dyDescent="0.2">
      <c r="B9" s="177" t="s">
        <v>27</v>
      </c>
      <c r="C9" s="178">
        <f t="shared" ref="C9:C16" si="9">D9+E9</f>
        <v>0</v>
      </c>
      <c r="D9" s="179">
        <f t="shared" ref="D9:D16" si="10">G9+J9+M9+P9+S9+V9</f>
        <v>0</v>
      </c>
      <c r="E9" s="180">
        <f t="shared" ref="E9:E16" si="11">+H9+K9+N9+Q9+T9+W9</f>
        <v>0</v>
      </c>
      <c r="F9" s="181">
        <f t="shared" ref="F9:F16" si="12">+G9+H9</f>
        <v>0</v>
      </c>
      <c r="G9" s="182"/>
      <c r="H9" s="184"/>
      <c r="I9" s="382">
        <f t="shared" ref="I9:I16" si="13">+J9+K9</f>
        <v>0</v>
      </c>
      <c r="J9" s="182"/>
      <c r="K9" s="183"/>
      <c r="L9" s="382">
        <f t="shared" ref="L9:L16" si="14">+M9+N9</f>
        <v>0</v>
      </c>
      <c r="M9" s="182"/>
      <c r="N9" s="183"/>
      <c r="O9" s="383">
        <f t="shared" ref="O9:O16" si="15">+P9+Q9</f>
        <v>0</v>
      </c>
      <c r="P9" s="182"/>
      <c r="Q9" s="183"/>
      <c r="R9" s="382">
        <f t="shared" ref="R9:R16" si="16">+S9+T9</f>
        <v>0</v>
      </c>
      <c r="S9" s="182"/>
      <c r="T9" s="183"/>
      <c r="U9" s="397">
        <f t="shared" ref="U9:U16" si="17">+V9+W9</f>
        <v>0</v>
      </c>
      <c r="V9" s="182"/>
      <c r="W9" s="184"/>
    </row>
    <row r="10" spans="2:23" ht="23.25" customHeight="1" x14ac:dyDescent="0.2">
      <c r="B10" s="166" t="s">
        <v>29</v>
      </c>
      <c r="C10" s="125">
        <f t="shared" si="9"/>
        <v>0</v>
      </c>
      <c r="D10" s="126">
        <f t="shared" si="10"/>
        <v>0</v>
      </c>
      <c r="E10" s="164">
        <f t="shared" si="11"/>
        <v>0</v>
      </c>
      <c r="F10" s="128">
        <f t="shared" si="12"/>
        <v>0</v>
      </c>
      <c r="G10" s="129"/>
      <c r="H10" s="165"/>
      <c r="I10" s="380">
        <f t="shared" si="13"/>
        <v>0</v>
      </c>
      <c r="J10" s="129"/>
      <c r="K10" s="185"/>
      <c r="L10" s="380">
        <f t="shared" si="14"/>
        <v>0</v>
      </c>
      <c r="M10" s="129"/>
      <c r="N10" s="185"/>
      <c r="O10" s="381">
        <f t="shared" si="15"/>
        <v>0</v>
      </c>
      <c r="P10" s="129"/>
      <c r="Q10" s="185"/>
      <c r="R10" s="380">
        <f t="shared" si="16"/>
        <v>0</v>
      </c>
      <c r="S10" s="129"/>
      <c r="T10" s="185"/>
      <c r="U10" s="398">
        <f t="shared" si="17"/>
        <v>0</v>
      </c>
      <c r="V10" s="129"/>
      <c r="W10" s="165"/>
    </row>
    <row r="11" spans="2:23" ht="23.25" customHeight="1" x14ac:dyDescent="0.2">
      <c r="B11" s="166" t="s">
        <v>28</v>
      </c>
      <c r="C11" s="125">
        <f t="shared" si="9"/>
        <v>0</v>
      </c>
      <c r="D11" s="126">
        <f t="shared" si="10"/>
        <v>0</v>
      </c>
      <c r="E11" s="164">
        <f t="shared" si="11"/>
        <v>0</v>
      </c>
      <c r="F11" s="128">
        <f t="shared" si="12"/>
        <v>0</v>
      </c>
      <c r="G11" s="129"/>
      <c r="H11" s="165"/>
      <c r="I11" s="380">
        <f t="shared" si="13"/>
        <v>0</v>
      </c>
      <c r="J11" s="129"/>
      <c r="K11" s="185"/>
      <c r="L11" s="380">
        <f t="shared" si="14"/>
        <v>0</v>
      </c>
      <c r="M11" s="129"/>
      <c r="N11" s="185"/>
      <c r="O11" s="392"/>
      <c r="P11" s="392"/>
      <c r="Q11" s="393"/>
      <c r="R11" s="391"/>
      <c r="S11" s="392"/>
      <c r="T11" s="393"/>
      <c r="U11" s="392"/>
      <c r="V11" s="392"/>
      <c r="W11" s="392"/>
    </row>
    <row r="12" spans="2:23" ht="23.25" customHeight="1" x14ac:dyDescent="0.2">
      <c r="B12" s="166" t="s">
        <v>1574</v>
      </c>
      <c r="C12" s="125">
        <f t="shared" si="9"/>
        <v>0</v>
      </c>
      <c r="D12" s="126">
        <f t="shared" si="10"/>
        <v>0</v>
      </c>
      <c r="E12" s="164">
        <f t="shared" si="11"/>
        <v>0</v>
      </c>
      <c r="F12" s="128">
        <f t="shared" si="12"/>
        <v>0</v>
      </c>
      <c r="G12" s="129"/>
      <c r="H12" s="165"/>
      <c r="I12" s="380">
        <f t="shared" si="13"/>
        <v>0</v>
      </c>
      <c r="J12" s="129"/>
      <c r="K12" s="185"/>
      <c r="L12" s="380">
        <f t="shared" si="14"/>
        <v>0</v>
      </c>
      <c r="M12" s="129"/>
      <c r="N12" s="185"/>
      <c r="O12" s="381">
        <f t="shared" si="15"/>
        <v>0</v>
      </c>
      <c r="P12" s="129"/>
      <c r="Q12" s="185"/>
      <c r="R12" s="380">
        <f t="shared" si="16"/>
        <v>0</v>
      </c>
      <c r="S12" s="129"/>
      <c r="T12" s="185"/>
      <c r="U12" s="398">
        <f t="shared" si="17"/>
        <v>0</v>
      </c>
      <c r="V12" s="129"/>
      <c r="W12" s="165"/>
    </row>
    <row r="13" spans="2:23" ht="23.25" customHeight="1" x14ac:dyDescent="0.2">
      <c r="B13" s="166" t="s">
        <v>1575</v>
      </c>
      <c r="C13" s="125">
        <f t="shared" si="9"/>
        <v>0</v>
      </c>
      <c r="D13" s="126">
        <f t="shared" si="10"/>
        <v>0</v>
      </c>
      <c r="E13" s="164">
        <f t="shared" si="11"/>
        <v>0</v>
      </c>
      <c r="F13" s="128">
        <f t="shared" si="12"/>
        <v>0</v>
      </c>
      <c r="G13" s="129"/>
      <c r="H13" s="165"/>
      <c r="I13" s="380">
        <f t="shared" si="13"/>
        <v>0</v>
      </c>
      <c r="J13" s="129"/>
      <c r="K13" s="185"/>
      <c r="L13" s="380">
        <f t="shared" si="14"/>
        <v>0</v>
      </c>
      <c r="M13" s="129"/>
      <c r="N13" s="185"/>
      <c r="O13" s="381">
        <f t="shared" si="15"/>
        <v>0</v>
      </c>
      <c r="P13" s="129"/>
      <c r="Q13" s="185"/>
      <c r="R13" s="380">
        <f t="shared" si="16"/>
        <v>0</v>
      </c>
      <c r="S13" s="129"/>
      <c r="T13" s="185"/>
      <c r="U13" s="398">
        <f t="shared" si="17"/>
        <v>0</v>
      </c>
      <c r="V13" s="129"/>
      <c r="W13" s="165"/>
    </row>
    <row r="14" spans="2:23" ht="23.25" customHeight="1" x14ac:dyDescent="0.2">
      <c r="B14" s="166" t="s">
        <v>869</v>
      </c>
      <c r="C14" s="125">
        <f t="shared" si="9"/>
        <v>0</v>
      </c>
      <c r="D14" s="126">
        <f t="shared" si="10"/>
        <v>0</v>
      </c>
      <c r="E14" s="164">
        <f t="shared" si="11"/>
        <v>0</v>
      </c>
      <c r="F14" s="128">
        <f t="shared" si="12"/>
        <v>0</v>
      </c>
      <c r="G14" s="129"/>
      <c r="H14" s="165"/>
      <c r="I14" s="380">
        <f t="shared" si="13"/>
        <v>0</v>
      </c>
      <c r="J14" s="129"/>
      <c r="K14" s="185"/>
      <c r="L14" s="380">
        <f t="shared" si="14"/>
        <v>0</v>
      </c>
      <c r="M14" s="129"/>
      <c r="N14" s="185"/>
      <c r="O14" s="381">
        <f t="shared" si="15"/>
        <v>0</v>
      </c>
      <c r="P14" s="129"/>
      <c r="Q14" s="185"/>
      <c r="R14" s="380">
        <f t="shared" si="16"/>
        <v>0</v>
      </c>
      <c r="S14" s="129"/>
      <c r="T14" s="185"/>
      <c r="U14" s="398">
        <f t="shared" si="17"/>
        <v>0</v>
      </c>
      <c r="V14" s="129"/>
      <c r="W14" s="165"/>
    </row>
    <row r="15" spans="2:23" ht="23.25" customHeight="1" x14ac:dyDescent="0.2">
      <c r="B15" s="166" t="s">
        <v>1576</v>
      </c>
      <c r="C15" s="125">
        <f t="shared" si="9"/>
        <v>0</v>
      </c>
      <c r="D15" s="126">
        <f t="shared" si="10"/>
        <v>0</v>
      </c>
      <c r="E15" s="164">
        <f t="shared" si="11"/>
        <v>0</v>
      </c>
      <c r="F15" s="128">
        <f t="shared" si="12"/>
        <v>0</v>
      </c>
      <c r="G15" s="129"/>
      <c r="H15" s="165"/>
      <c r="I15" s="380">
        <f t="shared" si="13"/>
        <v>0</v>
      </c>
      <c r="J15" s="129"/>
      <c r="K15" s="185"/>
      <c r="L15" s="380">
        <f t="shared" si="14"/>
        <v>0</v>
      </c>
      <c r="M15" s="129"/>
      <c r="N15" s="185"/>
      <c r="O15" s="381">
        <f t="shared" si="15"/>
        <v>0</v>
      </c>
      <c r="P15" s="129"/>
      <c r="Q15" s="185"/>
      <c r="R15" s="380">
        <f t="shared" si="16"/>
        <v>0</v>
      </c>
      <c r="S15" s="129"/>
      <c r="T15" s="185"/>
      <c r="U15" s="398">
        <f t="shared" si="17"/>
        <v>0</v>
      </c>
      <c r="V15" s="129"/>
      <c r="W15" s="165"/>
    </row>
    <row r="16" spans="2:23" ht="23.25" customHeight="1" x14ac:dyDescent="0.2">
      <c r="B16" s="166" t="s">
        <v>24</v>
      </c>
      <c r="C16" s="125">
        <f t="shared" si="9"/>
        <v>0</v>
      </c>
      <c r="D16" s="126">
        <f t="shared" si="10"/>
        <v>0</v>
      </c>
      <c r="E16" s="164">
        <f t="shared" si="11"/>
        <v>0</v>
      </c>
      <c r="F16" s="128">
        <f t="shared" si="12"/>
        <v>0</v>
      </c>
      <c r="G16" s="129"/>
      <c r="H16" s="165"/>
      <c r="I16" s="380">
        <f t="shared" si="13"/>
        <v>0</v>
      </c>
      <c r="J16" s="129"/>
      <c r="K16" s="185"/>
      <c r="L16" s="380">
        <f t="shared" si="14"/>
        <v>0</v>
      </c>
      <c r="M16" s="129"/>
      <c r="N16" s="185"/>
      <c r="O16" s="381">
        <f t="shared" si="15"/>
        <v>0</v>
      </c>
      <c r="P16" s="129"/>
      <c r="Q16" s="185"/>
      <c r="R16" s="380">
        <f t="shared" si="16"/>
        <v>0</v>
      </c>
      <c r="S16" s="129"/>
      <c r="T16" s="185"/>
      <c r="U16" s="398">
        <f t="shared" si="17"/>
        <v>0</v>
      </c>
      <c r="V16" s="129"/>
      <c r="W16" s="165"/>
    </row>
    <row r="17" spans="2:23" ht="23.25" customHeight="1" x14ac:dyDescent="0.2">
      <c r="B17" s="177" t="s">
        <v>1358</v>
      </c>
      <c r="C17" s="178">
        <f>D17+E17</f>
        <v>0</v>
      </c>
      <c r="D17" s="179">
        <f>G17+J17+M17+P17+S17+V17</f>
        <v>0</v>
      </c>
      <c r="E17" s="180">
        <f>+H17+K17+N17+Q17+T17+W17</f>
        <v>0</v>
      </c>
      <c r="F17" s="181">
        <f>+G17+H17</f>
        <v>0</v>
      </c>
      <c r="G17" s="182"/>
      <c r="H17" s="184"/>
      <c r="I17" s="382">
        <f>+J17+K17</f>
        <v>0</v>
      </c>
      <c r="J17" s="182"/>
      <c r="K17" s="183"/>
      <c r="L17" s="382">
        <f>+M17+N17</f>
        <v>0</v>
      </c>
      <c r="M17" s="182"/>
      <c r="N17" s="183"/>
      <c r="O17" s="383">
        <f>+P17+Q17</f>
        <v>0</v>
      </c>
      <c r="P17" s="182"/>
      <c r="Q17" s="183"/>
      <c r="R17" s="382">
        <f>+S17+T17</f>
        <v>0</v>
      </c>
      <c r="S17" s="182"/>
      <c r="T17" s="183"/>
      <c r="U17" s="397">
        <f>+V17+W17</f>
        <v>0</v>
      </c>
      <c r="V17" s="182"/>
      <c r="W17" s="184"/>
    </row>
    <row r="18" spans="2:23" ht="23.25" customHeight="1" x14ac:dyDescent="0.2">
      <c r="B18" s="166" t="s">
        <v>1359</v>
      </c>
      <c r="C18" s="178">
        <f t="shared" ref="C18:C22" si="18">D18+E18</f>
        <v>0</v>
      </c>
      <c r="D18" s="179">
        <f t="shared" ref="D18:D21" si="19">G18+J18+M18+P18+S18+V18</f>
        <v>0</v>
      </c>
      <c r="E18" s="211">
        <f t="shared" ref="E18:E22" si="20">+H18+K18+N18+Q18+T18+W18</f>
        <v>0</v>
      </c>
      <c r="F18" s="181">
        <f t="shared" si="3"/>
        <v>0</v>
      </c>
      <c r="G18" s="182"/>
      <c r="H18" s="184"/>
      <c r="I18" s="382">
        <f t="shared" si="4"/>
        <v>0</v>
      </c>
      <c r="J18" s="182"/>
      <c r="K18" s="183"/>
      <c r="L18" s="382">
        <f t="shared" si="5"/>
        <v>0</v>
      </c>
      <c r="M18" s="182"/>
      <c r="N18" s="183"/>
      <c r="O18" s="582"/>
      <c r="P18" s="583"/>
      <c r="Q18" s="584"/>
      <c r="R18" s="385"/>
      <c r="S18" s="386"/>
      <c r="T18" s="387"/>
      <c r="U18" s="386"/>
      <c r="V18" s="386"/>
      <c r="W18" s="386"/>
    </row>
    <row r="19" spans="2:23" ht="23.25" customHeight="1" x14ac:dyDescent="0.2">
      <c r="B19" s="166" t="s">
        <v>1577</v>
      </c>
      <c r="C19" s="178">
        <f t="shared" si="18"/>
        <v>0</v>
      </c>
      <c r="D19" s="179">
        <f t="shared" si="19"/>
        <v>0</v>
      </c>
      <c r="E19" s="211">
        <f t="shared" si="20"/>
        <v>0</v>
      </c>
      <c r="F19" s="128">
        <f t="shared" si="3"/>
        <v>0</v>
      </c>
      <c r="G19" s="129"/>
      <c r="H19" s="165"/>
      <c r="I19" s="380">
        <f t="shared" si="4"/>
        <v>0</v>
      </c>
      <c r="J19" s="129"/>
      <c r="K19" s="185"/>
      <c r="L19" s="380">
        <f t="shared" si="5"/>
        <v>0</v>
      </c>
      <c r="M19" s="129"/>
      <c r="N19" s="185"/>
      <c r="O19" s="585"/>
      <c r="P19" s="586"/>
      <c r="Q19" s="587"/>
      <c r="R19" s="388"/>
      <c r="S19" s="389"/>
      <c r="T19" s="390"/>
      <c r="U19" s="389"/>
      <c r="V19" s="389"/>
      <c r="W19" s="389"/>
    </row>
    <row r="20" spans="2:23" ht="23.25" customHeight="1" x14ac:dyDescent="0.2">
      <c r="B20" s="166" t="s">
        <v>1578</v>
      </c>
      <c r="C20" s="178">
        <f t="shared" si="18"/>
        <v>0</v>
      </c>
      <c r="D20" s="179">
        <f t="shared" si="19"/>
        <v>0</v>
      </c>
      <c r="E20" s="211">
        <f t="shared" si="20"/>
        <v>0</v>
      </c>
      <c r="F20" s="128">
        <f t="shared" ref="F20:F23" si="21">+G20+H20</f>
        <v>0</v>
      </c>
      <c r="G20" s="129"/>
      <c r="H20" s="165"/>
      <c r="I20" s="380">
        <f t="shared" ref="I20:I23" si="22">+J20+K20</f>
        <v>0</v>
      </c>
      <c r="J20" s="129"/>
      <c r="K20" s="185"/>
      <c r="L20" s="380">
        <f t="shared" ref="L20:L23" si="23">+M20+N20</f>
        <v>0</v>
      </c>
      <c r="M20" s="129"/>
      <c r="N20" s="185"/>
      <c r="O20" s="381">
        <f t="shared" ref="O20" si="24">+P20+Q20</f>
        <v>0</v>
      </c>
      <c r="P20" s="129"/>
      <c r="Q20" s="185"/>
      <c r="R20" s="380">
        <f t="shared" ref="R20" si="25">+S20+T20</f>
        <v>0</v>
      </c>
      <c r="S20" s="129"/>
      <c r="T20" s="185"/>
      <c r="U20" s="398">
        <f t="shared" ref="U20" si="26">+V20+W20</f>
        <v>0</v>
      </c>
      <c r="V20" s="129"/>
      <c r="W20" s="165"/>
    </row>
    <row r="21" spans="2:23" ht="23.25" customHeight="1" x14ac:dyDescent="0.2">
      <c r="B21" s="166" t="s">
        <v>1360</v>
      </c>
      <c r="C21" s="178">
        <f t="shared" si="18"/>
        <v>0</v>
      </c>
      <c r="D21" s="179">
        <f t="shared" si="19"/>
        <v>0</v>
      </c>
      <c r="E21" s="211">
        <f t="shared" si="20"/>
        <v>0</v>
      </c>
      <c r="F21" s="128">
        <f t="shared" ref="F21" si="27">+G21+H21</f>
        <v>0</v>
      </c>
      <c r="G21" s="129"/>
      <c r="H21" s="165"/>
      <c r="I21" s="380">
        <f t="shared" ref="I21" si="28">+J21+K21</f>
        <v>0</v>
      </c>
      <c r="J21" s="129"/>
      <c r="K21" s="185"/>
      <c r="L21" s="380">
        <f t="shared" ref="L21" si="29">+M21+N21</f>
        <v>0</v>
      </c>
      <c r="M21" s="129"/>
      <c r="N21" s="185"/>
      <c r="O21" s="381">
        <f t="shared" ref="O21" si="30">+P21+Q21</f>
        <v>0</v>
      </c>
      <c r="P21" s="129"/>
      <c r="Q21" s="185"/>
      <c r="R21" s="380">
        <f t="shared" ref="R21" si="31">+S21+T21</f>
        <v>0</v>
      </c>
      <c r="S21" s="129"/>
      <c r="T21" s="185"/>
      <c r="U21" s="398">
        <f t="shared" ref="U21" si="32">+V21+W21</f>
        <v>0</v>
      </c>
      <c r="V21" s="129"/>
      <c r="W21" s="165"/>
    </row>
    <row r="22" spans="2:23" ht="23.25" customHeight="1" x14ac:dyDescent="0.2">
      <c r="B22" s="166" t="s">
        <v>1361</v>
      </c>
      <c r="C22" s="178">
        <f t="shared" si="18"/>
        <v>0</v>
      </c>
      <c r="D22" s="179">
        <f>G22+J22+M22+P22+S22+V22</f>
        <v>0</v>
      </c>
      <c r="E22" s="211">
        <f t="shared" si="20"/>
        <v>0</v>
      </c>
      <c r="F22" s="128">
        <f t="shared" si="21"/>
        <v>0</v>
      </c>
      <c r="G22" s="129"/>
      <c r="H22" s="165"/>
      <c r="I22" s="380">
        <f t="shared" si="22"/>
        <v>0</v>
      </c>
      <c r="J22" s="129"/>
      <c r="K22" s="185"/>
      <c r="L22" s="380">
        <f t="shared" si="23"/>
        <v>0</v>
      </c>
      <c r="M22" s="129"/>
      <c r="N22" s="185"/>
      <c r="O22" s="381">
        <f t="shared" ref="O22:O23" si="33">+P22+Q22</f>
        <v>0</v>
      </c>
      <c r="P22" s="129"/>
      <c r="Q22" s="185"/>
      <c r="R22" s="380">
        <f t="shared" ref="R22:R23" si="34">+S22+T22</f>
        <v>0</v>
      </c>
      <c r="S22" s="129"/>
      <c r="T22" s="185"/>
      <c r="U22" s="398">
        <f t="shared" ref="U22:U23" si="35">+V22+W22</f>
        <v>0</v>
      </c>
      <c r="V22" s="129"/>
      <c r="W22" s="165"/>
    </row>
    <row r="23" spans="2:23" ht="23.25" customHeight="1" x14ac:dyDescent="0.2">
      <c r="B23" s="166" t="s">
        <v>1362</v>
      </c>
      <c r="C23" s="125">
        <f t="shared" ref="C23" si="36">D23+E23</f>
        <v>0</v>
      </c>
      <c r="D23" s="126">
        <f t="shared" ref="D23:D26" si="37">G23+J23+M23+P23+S23+V23</f>
        <v>0</v>
      </c>
      <c r="E23" s="164">
        <f t="shared" ref="E23" si="38">+H23+K23+N23+Q23+T23+W23</f>
        <v>0</v>
      </c>
      <c r="F23" s="128">
        <f t="shared" si="21"/>
        <v>0</v>
      </c>
      <c r="G23" s="129"/>
      <c r="H23" s="165"/>
      <c r="I23" s="380">
        <f t="shared" si="22"/>
        <v>0</v>
      </c>
      <c r="J23" s="129"/>
      <c r="K23" s="185"/>
      <c r="L23" s="380">
        <f t="shared" si="23"/>
        <v>0</v>
      </c>
      <c r="M23" s="129"/>
      <c r="N23" s="185"/>
      <c r="O23" s="381">
        <f t="shared" si="33"/>
        <v>0</v>
      </c>
      <c r="P23" s="129"/>
      <c r="Q23" s="185"/>
      <c r="R23" s="380">
        <f t="shared" si="34"/>
        <v>0</v>
      </c>
      <c r="S23" s="129"/>
      <c r="T23" s="185"/>
      <c r="U23" s="398">
        <f t="shared" si="35"/>
        <v>0</v>
      </c>
      <c r="V23" s="129"/>
      <c r="W23" s="165"/>
    </row>
    <row r="24" spans="2:23" ht="23.25" customHeight="1" x14ac:dyDescent="0.2">
      <c r="B24" s="166" t="s">
        <v>1579</v>
      </c>
      <c r="C24" s="125">
        <f t="shared" ref="C24" si="39">D24+E24</f>
        <v>0</v>
      </c>
      <c r="D24" s="126">
        <f t="shared" si="37"/>
        <v>0</v>
      </c>
      <c r="E24" s="164">
        <f t="shared" ref="E24" si="40">+H24+K24+N24+Q24+T24+W24</f>
        <v>0</v>
      </c>
      <c r="F24" s="582"/>
      <c r="G24" s="583"/>
      <c r="H24" s="584"/>
      <c r="I24" s="582"/>
      <c r="J24" s="583"/>
      <c r="K24" s="584"/>
      <c r="L24" s="582"/>
      <c r="M24" s="583"/>
      <c r="N24" s="584"/>
      <c r="O24" s="381">
        <f t="shared" ref="O24:O25" si="41">+P24+Q24</f>
        <v>0</v>
      </c>
      <c r="P24" s="129"/>
      <c r="Q24" s="185"/>
      <c r="R24" s="380">
        <f t="shared" ref="R24:R28" si="42">+S24+T24</f>
        <v>0</v>
      </c>
      <c r="S24" s="129"/>
      <c r="T24" s="185"/>
      <c r="U24" s="398">
        <f t="shared" ref="U24:U28" si="43">+V24+W24</f>
        <v>0</v>
      </c>
      <c r="V24" s="129"/>
      <c r="W24" s="165"/>
    </row>
    <row r="25" spans="2:23" ht="23.25" customHeight="1" x14ac:dyDescent="0.2">
      <c r="B25" s="166" t="s">
        <v>1580</v>
      </c>
      <c r="C25" s="125">
        <f t="shared" ref="C25:C28" si="44">D25+E25</f>
        <v>0</v>
      </c>
      <c r="D25" s="126">
        <f t="shared" si="37"/>
        <v>0</v>
      </c>
      <c r="E25" s="164">
        <f t="shared" ref="E25:E28" si="45">+H25+K25+N25+Q25+T25+W25</f>
        <v>0</v>
      </c>
      <c r="F25" s="585"/>
      <c r="G25" s="586"/>
      <c r="H25" s="587"/>
      <c r="I25" s="585"/>
      <c r="J25" s="586"/>
      <c r="K25" s="587"/>
      <c r="L25" s="585"/>
      <c r="M25" s="586"/>
      <c r="N25" s="587"/>
      <c r="O25" s="381">
        <f t="shared" si="41"/>
        <v>0</v>
      </c>
      <c r="P25" s="129"/>
      <c r="Q25" s="185"/>
      <c r="R25" s="380">
        <f t="shared" si="42"/>
        <v>0</v>
      </c>
      <c r="S25" s="129"/>
      <c r="T25" s="185"/>
      <c r="U25" s="398">
        <f t="shared" si="43"/>
        <v>0</v>
      </c>
      <c r="V25" s="129"/>
      <c r="W25" s="165"/>
    </row>
    <row r="26" spans="2:23" ht="23.25" customHeight="1" x14ac:dyDescent="0.2">
      <c r="B26" s="166" t="s">
        <v>3575</v>
      </c>
      <c r="C26" s="125">
        <f t="shared" si="44"/>
        <v>0</v>
      </c>
      <c r="D26" s="126">
        <f t="shared" si="37"/>
        <v>0</v>
      </c>
      <c r="E26" s="164">
        <f>+H26+K26+N26+Q26+T26+W26</f>
        <v>0</v>
      </c>
      <c r="F26" s="210">
        <f t="shared" ref="F26:F27" si="46">+G26+H26</f>
        <v>0</v>
      </c>
      <c r="G26" s="129"/>
      <c r="H26" s="165"/>
      <c r="I26" s="380">
        <f t="shared" ref="I26:I27" si="47">+J26+K26</f>
        <v>0</v>
      </c>
      <c r="J26" s="129"/>
      <c r="K26" s="185"/>
      <c r="L26" s="380">
        <f t="shared" ref="L26:L27" si="48">+M26+N26</f>
        <v>0</v>
      </c>
      <c r="M26" s="129"/>
      <c r="N26" s="185"/>
      <c r="O26" s="381">
        <f t="shared" ref="O26:O28" si="49">+P26+Q26</f>
        <v>0</v>
      </c>
      <c r="P26" s="129"/>
      <c r="Q26" s="185"/>
      <c r="R26" s="380">
        <f t="shared" si="42"/>
        <v>0</v>
      </c>
      <c r="S26" s="129"/>
      <c r="T26" s="185"/>
      <c r="U26" s="398">
        <f t="shared" si="43"/>
        <v>0</v>
      </c>
      <c r="V26" s="129"/>
      <c r="W26" s="165"/>
    </row>
    <row r="27" spans="2:23" ht="23.25" customHeight="1" x14ac:dyDescent="0.2">
      <c r="B27" s="177" t="s">
        <v>1581</v>
      </c>
      <c r="C27" s="125">
        <f t="shared" si="44"/>
        <v>0</v>
      </c>
      <c r="D27" s="126">
        <f>G27+J27+M27+P27+S27+V27</f>
        <v>0</v>
      </c>
      <c r="E27" s="164">
        <f>+H27+K27+N27+Q27+T27+W27</f>
        <v>0</v>
      </c>
      <c r="F27" s="210">
        <f t="shared" si="46"/>
        <v>0</v>
      </c>
      <c r="G27" s="129"/>
      <c r="H27" s="165"/>
      <c r="I27" s="380">
        <f t="shared" si="47"/>
        <v>0</v>
      </c>
      <c r="J27" s="129"/>
      <c r="K27" s="185"/>
      <c r="L27" s="380">
        <f t="shared" si="48"/>
        <v>0</v>
      </c>
      <c r="M27" s="129"/>
      <c r="N27" s="185"/>
      <c r="O27" s="402">
        <f t="shared" si="49"/>
        <v>0</v>
      </c>
      <c r="P27" s="129"/>
      <c r="Q27" s="185"/>
      <c r="R27" s="401">
        <f t="shared" si="42"/>
        <v>0</v>
      </c>
      <c r="S27" s="182"/>
      <c r="T27" s="183"/>
      <c r="U27" s="398">
        <f t="shared" si="43"/>
        <v>0</v>
      </c>
      <c r="V27" s="182"/>
      <c r="W27" s="184"/>
    </row>
    <row r="28" spans="2:23" ht="23.25" customHeight="1" thickBot="1" x14ac:dyDescent="0.25">
      <c r="B28" s="186" t="s">
        <v>3576</v>
      </c>
      <c r="C28" s="133">
        <f t="shared" si="44"/>
        <v>0</v>
      </c>
      <c r="D28" s="134">
        <f>G28+J28+M28+P28+S28+V28</f>
        <v>0</v>
      </c>
      <c r="E28" s="168">
        <f t="shared" si="45"/>
        <v>0</v>
      </c>
      <c r="F28" s="136">
        <f t="shared" ref="F28" si="50">+G28+H28</f>
        <v>0</v>
      </c>
      <c r="G28" s="137"/>
      <c r="H28" s="169"/>
      <c r="I28" s="136">
        <f t="shared" ref="I28" si="51">+J28+K28</f>
        <v>0</v>
      </c>
      <c r="J28" s="137"/>
      <c r="K28" s="187"/>
      <c r="L28" s="136">
        <f t="shared" ref="L28" si="52">+M28+N28</f>
        <v>0</v>
      </c>
      <c r="M28" s="137"/>
      <c r="N28" s="187"/>
      <c r="O28" s="135">
        <f t="shared" si="49"/>
        <v>0</v>
      </c>
      <c r="P28" s="137"/>
      <c r="Q28" s="187"/>
      <c r="R28" s="136">
        <f t="shared" si="42"/>
        <v>0</v>
      </c>
      <c r="S28" s="137"/>
      <c r="T28" s="187"/>
      <c r="U28" s="399">
        <f t="shared" si="43"/>
        <v>0</v>
      </c>
      <c r="V28" s="137"/>
      <c r="W28" s="169"/>
    </row>
    <row r="29" spans="2:23" ht="16.5" thickTop="1" x14ac:dyDescent="0.2">
      <c r="B29" s="106"/>
      <c r="C29" s="107"/>
      <c r="D29" s="189" t="str">
        <f>IF(OR(D8&gt;'CUADRO 1'!D19,D9&gt;'CUADRO 1'!D19,D10&gt;'CUADRO 1'!D19,D11&gt;'CUADRO 1'!D19,D12&gt;'CUADRO 1'!D19,D13&gt;'CUADRO 1'!D19,D14&gt;'CUADRO 1'!D19,D15&gt;'CUADRO 1'!D19,D16&gt;'CUADRO 1'!D19,D17&gt;'CUADRO 1'!D19,D18&gt;'CUADRO 1'!D19,D19&gt;'CUADRO 1'!D19,D20&gt;'CUADRO 1'!D19,D21&gt;'CUADRO 1'!D19,D22&gt;'CUADRO 1'!D19,D23&gt;'CUADRO 1'!D19,D24&gt;'CUADRO 1'!D19,D25&gt;'CUADRO 1'!D19,D26&gt;'CUADRO 1'!D19,D27&gt;'CUADRO 1'!D19,D28&gt;'CUADRO 1'!D19),"XXX","")</f>
        <v/>
      </c>
      <c r="E29" s="189" t="str">
        <f>IF(OR(E8&gt;'CUADRO 1'!E19,E9&gt;'CUADRO 1'!E19,E10&gt;'CUADRO 1'!E19,E11&gt;'CUADRO 1'!E19,E12&gt;'CUADRO 1'!E19,E13&gt;'CUADRO 1'!E19,E14&gt;'CUADRO 1'!E19,E15&gt;'CUADRO 1'!E19,E16&gt;'CUADRO 1'!E19,E17&gt;'CUADRO 1'!E19,E18&gt;'CUADRO 1'!E19,E19&gt;'CUADRO 1'!E19,E20&gt;'CUADRO 1'!E19,E21&gt;'CUADRO 1'!E19,E22&gt;'CUADRO 1'!E19,E23&gt;'CUADRO 1'!E19,E24&gt;'CUADRO 1'!E19,E25&gt;'CUADRO 1'!E19,E26&gt;'CUADRO 1'!E19,E27&gt;'CUADRO 1'!E19,E28&gt;'CUADRO 1'!E19),"XXX","")</f>
        <v/>
      </c>
      <c r="F29" s="188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2:23" ht="20.25" customHeight="1" x14ac:dyDescent="0.25">
      <c r="B30" s="190"/>
      <c r="C30" s="547" t="str">
        <f>IF(OR(D29="XXX",E29="XXX"),"VERIFICAR!.  La celda en color amarillo indica que el total de hombres o mujeres en esa asignatura, es mayor al dato de Matrícula Final de la Institución, hombres o mujeres, indicado en el Cuadro 1.","")</f>
        <v/>
      </c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</row>
    <row r="31" spans="2:23" ht="20.25" customHeight="1" x14ac:dyDescent="0.2"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</row>
    <row r="32" spans="2:23" ht="20.25" customHeight="1" x14ac:dyDescent="0.25">
      <c r="B32" s="110" t="s">
        <v>1357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191"/>
      <c r="P32" s="191"/>
      <c r="Q32" s="191"/>
      <c r="R32" s="191"/>
      <c r="S32" s="191"/>
      <c r="T32" s="191"/>
      <c r="U32" s="140"/>
      <c r="V32" s="140"/>
      <c r="W32" s="140"/>
    </row>
    <row r="33" spans="2:23" ht="20.25" customHeight="1" x14ac:dyDescent="0.2">
      <c r="B33" s="588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90"/>
    </row>
    <row r="34" spans="2:23" ht="20.25" customHeight="1" x14ac:dyDescent="0.2">
      <c r="B34" s="591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3"/>
    </row>
    <row r="35" spans="2:23" ht="20.25" customHeight="1" x14ac:dyDescent="0.2">
      <c r="B35" s="591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3"/>
    </row>
    <row r="36" spans="2:23" ht="20.25" customHeight="1" x14ac:dyDescent="0.2">
      <c r="B36" s="591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3"/>
    </row>
    <row r="37" spans="2:23" ht="20.25" customHeight="1" x14ac:dyDescent="0.2">
      <c r="B37" s="594"/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6"/>
    </row>
  </sheetData>
  <sheetProtection algorithmName="SHA-512" hashValue="cZl4O6vLxbyKW0R40jhR0c7HsmLiT5u5ySKANp05f7ms7nwNvKctJssznBGiW1uzk/TqZznPfYKrr7iMLqqy3Q==" saltValue="2Q9/dEv7Xoo3VQZqCMA02A==" spinCount="100000" sheet="1" objects="1" scenarios="1"/>
  <mergeCells count="15">
    <mergeCell ref="L24:N25"/>
    <mergeCell ref="O18:Q19"/>
    <mergeCell ref="M2:U3"/>
    <mergeCell ref="B33:W37"/>
    <mergeCell ref="B6:B7"/>
    <mergeCell ref="C6:E6"/>
    <mergeCell ref="F6:H6"/>
    <mergeCell ref="I6:K6"/>
    <mergeCell ref="L6:N6"/>
    <mergeCell ref="O6:Q6"/>
    <mergeCell ref="R6:T6"/>
    <mergeCell ref="U6:W6"/>
    <mergeCell ref="F24:H25"/>
    <mergeCell ref="I24:K25"/>
    <mergeCell ref="C30:W31"/>
  </mergeCells>
  <conditionalFormatting sqref="O8 R8 U8 L8 I8 C8:F8 I22:I23 L22:L23 F18 I18 L18 L20 I20 F20 L28 I28 F22 C23:F24 F28 C25:E28 C29:W29 O22:O28 R22:R28 U22:U28 D24:D26">
    <cfRule type="cellIs" dxfId="75" priority="157" operator="equal">
      <formula>0</formula>
    </cfRule>
  </conditionalFormatting>
  <conditionalFormatting sqref="C30">
    <cfRule type="containsText" dxfId="74" priority="156" operator="containsText" text="MATRÍCULA">
      <formula>NOT(ISERROR(SEARCH("MATRÍCULA",C30)))</formula>
    </cfRule>
  </conditionalFormatting>
  <conditionalFormatting sqref="O21 R21 U21 L21 I21 F21">
    <cfRule type="cellIs" dxfId="73" priority="104" operator="equal">
      <formula>0</formula>
    </cfRule>
  </conditionalFormatting>
  <conditionalFormatting sqref="C12:F16 I12:I16 L12:L16 U12:U16 R12:R16 O12:O16 C9:F10 I9:I10 L9:L10 U9:U10 R9:R10 O9:O10">
    <cfRule type="cellIs" dxfId="72" priority="91" operator="equal">
      <formula>0</formula>
    </cfRule>
  </conditionalFormatting>
  <conditionalFormatting sqref="L11 I11 C11:F11">
    <cfRule type="cellIs" dxfId="71" priority="78" operator="equal">
      <formula>0</formula>
    </cfRule>
  </conditionalFormatting>
  <conditionalFormatting sqref="C17:F17 I17 L17 U17 R17 O17 C18:E22">
    <cfRule type="cellIs" dxfId="70" priority="65" operator="equal">
      <formula>0</formula>
    </cfRule>
  </conditionalFormatting>
  <conditionalFormatting sqref="O18 L19 I19 F19">
    <cfRule type="cellIs" dxfId="69" priority="52" operator="equal">
      <formula>0</formula>
    </cfRule>
  </conditionalFormatting>
  <conditionalFormatting sqref="O20 R20 U20">
    <cfRule type="cellIs" dxfId="68" priority="39" operator="equal">
      <formula>0</formula>
    </cfRule>
  </conditionalFormatting>
  <conditionalFormatting sqref="I26 L26 F26">
    <cfRule type="cellIs" dxfId="67" priority="32" operator="equal">
      <formula>0</formula>
    </cfRule>
  </conditionalFormatting>
  <conditionalFormatting sqref="I27 L27 F27">
    <cfRule type="cellIs" dxfId="66" priority="25" operator="equal">
      <formula>0</formula>
    </cfRule>
  </conditionalFormatting>
  <printOptions horizontalCentered="1" verticalCentered="1"/>
  <pageMargins left="0" right="0" top="0.31496062992125984" bottom="0.35433070866141736" header="0.31496062992125984" footer="0.19685039370078741"/>
  <pageSetup scale="72" orientation="landscape" r:id="rId1"/>
  <headerFooter>
    <oddFooter>&amp;R&amp;"+,Negrita Cursiva"Académica Diurna&amp;"+,Cursiva", página 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94FF1ECD-B127-4FA2-98AC-54C1E8A592AF}">
            <xm:f>'CUADRO 1'!$D$19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D8:D28</xm:sqref>
        </x14:conditionalFormatting>
        <x14:conditionalFormatting xmlns:xm="http://schemas.microsoft.com/office/excel/2006/main">
          <x14:cfRule type="cellIs" priority="1" operator="greaterThan" id="{BF488757-2692-49A8-97A0-8F1AB961EAF0}">
            <xm:f>'CUADRO 1'!$E$19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E8:E28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W36"/>
  <sheetViews>
    <sheetView showGridLines="0" showRowColHeaders="0" zoomScale="90" zoomScaleNormal="90" workbookViewId="0">
      <selection activeCell="A2" sqref="A2"/>
    </sheetView>
  </sheetViews>
  <sheetFormatPr baseColWidth="10" defaultRowHeight="14.25" x14ac:dyDescent="0.2"/>
  <cols>
    <col min="1" max="1" width="8.140625" style="1" customWidth="1"/>
    <col min="2" max="2" width="39.7109375" style="1" customWidth="1"/>
    <col min="3" max="5" width="6.5703125" style="1" customWidth="1"/>
    <col min="6" max="23" width="6.28515625" style="1" customWidth="1"/>
    <col min="24" max="16384" width="11.42578125" style="1"/>
  </cols>
  <sheetData>
    <row r="2" spans="2:23" ht="18" customHeight="1" x14ac:dyDescent="0.2">
      <c r="M2" s="563" t="s">
        <v>1384</v>
      </c>
      <c r="N2" s="564"/>
      <c r="O2" s="564"/>
      <c r="P2" s="564"/>
      <c r="Q2" s="564"/>
      <c r="R2" s="564"/>
      <c r="S2" s="564"/>
      <c r="T2" s="564"/>
      <c r="U2" s="565"/>
    </row>
    <row r="3" spans="2:23" ht="18" customHeight="1" x14ac:dyDescent="0.25">
      <c r="B3" s="219" t="s">
        <v>3561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566"/>
      <c r="N3" s="567"/>
      <c r="O3" s="567"/>
      <c r="P3" s="567"/>
      <c r="Q3" s="567"/>
      <c r="R3" s="567"/>
      <c r="S3" s="567"/>
      <c r="T3" s="567"/>
      <c r="U3" s="568"/>
      <c r="V3" s="156"/>
      <c r="W3" s="156"/>
    </row>
    <row r="4" spans="2:23" ht="18" customHeight="1" x14ac:dyDescent="0.25">
      <c r="B4" s="447" t="s">
        <v>1582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</row>
    <row r="5" spans="2:23" ht="18" customHeight="1" thickBot="1" x14ac:dyDescent="0.3">
      <c r="B5" s="449" t="s">
        <v>4413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2:23" ht="19.5" customHeight="1" thickTop="1" x14ac:dyDescent="0.2">
      <c r="B6" s="597" t="s">
        <v>25</v>
      </c>
      <c r="C6" s="571" t="s">
        <v>0</v>
      </c>
      <c r="D6" s="572"/>
      <c r="E6" s="599"/>
      <c r="F6" s="573" t="s">
        <v>2793</v>
      </c>
      <c r="G6" s="574"/>
      <c r="H6" s="575"/>
      <c r="I6" s="573" t="s">
        <v>2794</v>
      </c>
      <c r="J6" s="574"/>
      <c r="K6" s="575"/>
      <c r="L6" s="574" t="s">
        <v>2795</v>
      </c>
      <c r="M6" s="574"/>
      <c r="N6" s="574"/>
      <c r="O6" s="573" t="s">
        <v>2796</v>
      </c>
      <c r="P6" s="574"/>
      <c r="Q6" s="575"/>
      <c r="R6" s="573" t="s">
        <v>2797</v>
      </c>
      <c r="S6" s="574"/>
      <c r="T6" s="575"/>
      <c r="U6" s="574" t="s">
        <v>2798</v>
      </c>
      <c r="V6" s="574"/>
      <c r="W6" s="574"/>
    </row>
    <row r="7" spans="2:23" ht="30" customHeight="1" thickBot="1" x14ac:dyDescent="0.25">
      <c r="B7" s="598"/>
      <c r="C7" s="80" t="s">
        <v>0</v>
      </c>
      <c r="D7" s="81" t="s">
        <v>37</v>
      </c>
      <c r="E7" s="82" t="s">
        <v>36</v>
      </c>
      <c r="F7" s="83" t="s">
        <v>0</v>
      </c>
      <c r="G7" s="81" t="s">
        <v>37</v>
      </c>
      <c r="H7" s="82" t="s">
        <v>36</v>
      </c>
      <c r="I7" s="83" t="s">
        <v>0</v>
      </c>
      <c r="J7" s="81" t="s">
        <v>37</v>
      </c>
      <c r="K7" s="82" t="s">
        <v>36</v>
      </c>
      <c r="L7" s="83" t="s">
        <v>0</v>
      </c>
      <c r="M7" s="81" t="s">
        <v>37</v>
      </c>
      <c r="N7" s="84" t="s">
        <v>36</v>
      </c>
      <c r="O7" s="83" t="s">
        <v>0</v>
      </c>
      <c r="P7" s="81" t="s">
        <v>37</v>
      </c>
      <c r="Q7" s="82" t="s">
        <v>36</v>
      </c>
      <c r="R7" s="83" t="s">
        <v>0</v>
      </c>
      <c r="S7" s="81" t="s">
        <v>37</v>
      </c>
      <c r="T7" s="82" t="s">
        <v>36</v>
      </c>
      <c r="U7" s="83" t="s">
        <v>0</v>
      </c>
      <c r="V7" s="81" t="s">
        <v>37</v>
      </c>
      <c r="W7" s="82" t="s">
        <v>36</v>
      </c>
    </row>
    <row r="8" spans="2:23" ht="23.25" customHeight="1" thickTop="1" x14ac:dyDescent="0.2">
      <c r="B8" s="157" t="s">
        <v>26</v>
      </c>
      <c r="C8" s="158">
        <f t="shared" ref="C8" si="0">D8+E8</f>
        <v>0</v>
      </c>
      <c r="D8" s="159">
        <f t="shared" ref="D8" si="1">G8+J8+M8+P8+S8+V8</f>
        <v>0</v>
      </c>
      <c r="E8" s="160">
        <f t="shared" ref="E8" si="2">+H8+K8+N8+Q8+T8+W8</f>
        <v>0</v>
      </c>
      <c r="F8" s="161">
        <f t="shared" ref="F8:F28" si="3">+G8+H8</f>
        <v>0</v>
      </c>
      <c r="G8" s="122"/>
      <c r="H8" s="122"/>
      <c r="I8" s="161">
        <f t="shared" ref="I8:I28" si="4">+J8+K8</f>
        <v>0</v>
      </c>
      <c r="J8" s="122"/>
      <c r="K8" s="122"/>
      <c r="L8" s="161">
        <f t="shared" ref="L8:L28" si="5">+M8+N8</f>
        <v>0</v>
      </c>
      <c r="M8" s="122"/>
      <c r="N8" s="122"/>
      <c r="O8" s="161">
        <f t="shared" ref="O8:O28" si="6">+P8+Q8</f>
        <v>0</v>
      </c>
      <c r="P8" s="122"/>
      <c r="Q8" s="122"/>
      <c r="R8" s="161">
        <f t="shared" ref="R8:R28" si="7">+S8+T8</f>
        <v>0</v>
      </c>
      <c r="S8" s="122"/>
      <c r="T8" s="122"/>
      <c r="U8" s="161">
        <f t="shared" ref="U8:U28" si="8">+V8+W8</f>
        <v>0</v>
      </c>
      <c r="V8" s="122"/>
      <c r="W8" s="162"/>
    </row>
    <row r="9" spans="2:23" ht="23.25" customHeight="1" x14ac:dyDescent="0.2">
      <c r="B9" s="163" t="s">
        <v>27</v>
      </c>
      <c r="C9" s="125">
        <f>D9+E9</f>
        <v>0</v>
      </c>
      <c r="D9" s="126">
        <f>G9+J9+M9+P9+S9+V9</f>
        <v>0</v>
      </c>
      <c r="E9" s="164">
        <f>+H9+K9+N9+Q9+T9+W9</f>
        <v>0</v>
      </c>
      <c r="F9" s="128">
        <f t="shared" si="3"/>
        <v>0</v>
      </c>
      <c r="G9" s="129"/>
      <c r="H9" s="129"/>
      <c r="I9" s="128">
        <f t="shared" si="4"/>
        <v>0</v>
      </c>
      <c r="J9" s="129"/>
      <c r="K9" s="129"/>
      <c r="L9" s="128">
        <f t="shared" si="5"/>
        <v>0</v>
      </c>
      <c r="M9" s="129"/>
      <c r="N9" s="129"/>
      <c r="O9" s="128">
        <f t="shared" si="6"/>
        <v>0</v>
      </c>
      <c r="P9" s="129"/>
      <c r="Q9" s="129"/>
      <c r="R9" s="128">
        <f t="shared" si="7"/>
        <v>0</v>
      </c>
      <c r="S9" s="129"/>
      <c r="T9" s="129"/>
      <c r="U9" s="128">
        <f t="shared" si="8"/>
        <v>0</v>
      </c>
      <c r="V9" s="129"/>
      <c r="W9" s="165"/>
    </row>
    <row r="10" spans="2:23" ht="23.25" customHeight="1" x14ac:dyDescent="0.2">
      <c r="B10" s="163" t="s">
        <v>29</v>
      </c>
      <c r="C10" s="125">
        <f t="shared" ref="C10:C28" si="9">D10+E10</f>
        <v>0</v>
      </c>
      <c r="D10" s="126">
        <f t="shared" ref="D10:D28" si="10">G10+J10+M10+P10+S10+V10</f>
        <v>0</v>
      </c>
      <c r="E10" s="164">
        <f t="shared" ref="E10:E28" si="11">+H10+K10+N10+Q10+T10+W10</f>
        <v>0</v>
      </c>
      <c r="F10" s="128">
        <f t="shared" ref="F10:F14" si="12">+G10+H10</f>
        <v>0</v>
      </c>
      <c r="G10" s="129"/>
      <c r="H10" s="129"/>
      <c r="I10" s="128">
        <f t="shared" ref="I10:I14" si="13">+J10+K10</f>
        <v>0</v>
      </c>
      <c r="J10" s="129"/>
      <c r="K10" s="129"/>
      <c r="L10" s="128">
        <f t="shared" ref="L10:L14" si="14">+M10+N10</f>
        <v>0</v>
      </c>
      <c r="M10" s="129"/>
      <c r="N10" s="129"/>
      <c r="O10" s="128">
        <f t="shared" ref="O10:O14" si="15">+P10+Q10</f>
        <v>0</v>
      </c>
      <c r="P10" s="129"/>
      <c r="Q10" s="129"/>
      <c r="R10" s="128">
        <f t="shared" ref="R10:R14" si="16">+S10+T10</f>
        <v>0</v>
      </c>
      <c r="S10" s="129"/>
      <c r="T10" s="129"/>
      <c r="U10" s="128">
        <f t="shared" ref="U10:U14" si="17">+V10+W10</f>
        <v>0</v>
      </c>
      <c r="V10" s="129"/>
      <c r="W10" s="165"/>
    </row>
    <row r="11" spans="2:23" ht="23.25" customHeight="1" x14ac:dyDescent="0.2">
      <c r="B11" s="163" t="s">
        <v>28</v>
      </c>
      <c r="C11" s="125">
        <f t="shared" si="9"/>
        <v>0</v>
      </c>
      <c r="D11" s="126">
        <f t="shared" si="10"/>
        <v>0</v>
      </c>
      <c r="E11" s="164">
        <f t="shared" si="11"/>
        <v>0</v>
      </c>
      <c r="F11" s="128">
        <f t="shared" si="12"/>
        <v>0</v>
      </c>
      <c r="G11" s="129"/>
      <c r="H11" s="129"/>
      <c r="I11" s="128">
        <f t="shared" si="13"/>
        <v>0</v>
      </c>
      <c r="J11" s="129"/>
      <c r="K11" s="129"/>
      <c r="L11" s="128">
        <f t="shared" si="14"/>
        <v>0</v>
      </c>
      <c r="M11" s="129"/>
      <c r="N11" s="129"/>
      <c r="O11" s="600"/>
      <c r="P11" s="601"/>
      <c r="Q11" s="601"/>
      <c r="R11" s="601"/>
      <c r="S11" s="601"/>
      <c r="T11" s="601"/>
      <c r="U11" s="601"/>
      <c r="V11" s="601"/>
      <c r="W11" s="601"/>
    </row>
    <row r="12" spans="2:23" ht="23.25" customHeight="1" x14ac:dyDescent="0.2">
      <c r="B12" s="166" t="s">
        <v>1574</v>
      </c>
      <c r="C12" s="125">
        <f t="shared" si="9"/>
        <v>0</v>
      </c>
      <c r="D12" s="126">
        <f t="shared" si="10"/>
        <v>0</v>
      </c>
      <c r="E12" s="164">
        <f t="shared" si="11"/>
        <v>0</v>
      </c>
      <c r="F12" s="128">
        <f t="shared" si="12"/>
        <v>0</v>
      </c>
      <c r="G12" s="129"/>
      <c r="H12" s="129"/>
      <c r="I12" s="128">
        <f t="shared" si="13"/>
        <v>0</v>
      </c>
      <c r="J12" s="129"/>
      <c r="K12" s="129"/>
      <c r="L12" s="128">
        <f t="shared" si="14"/>
        <v>0</v>
      </c>
      <c r="M12" s="129"/>
      <c r="N12" s="129"/>
      <c r="O12" s="128">
        <f t="shared" si="15"/>
        <v>0</v>
      </c>
      <c r="P12" s="129"/>
      <c r="Q12" s="129"/>
      <c r="R12" s="128">
        <f t="shared" si="16"/>
        <v>0</v>
      </c>
      <c r="S12" s="129"/>
      <c r="T12" s="129"/>
      <c r="U12" s="128">
        <f t="shared" si="17"/>
        <v>0</v>
      </c>
      <c r="V12" s="129"/>
      <c r="W12" s="165"/>
    </row>
    <row r="13" spans="2:23" ht="23.25" customHeight="1" x14ac:dyDescent="0.2">
      <c r="B13" s="163" t="s">
        <v>1575</v>
      </c>
      <c r="C13" s="125">
        <f t="shared" si="9"/>
        <v>0</v>
      </c>
      <c r="D13" s="126">
        <f t="shared" si="10"/>
        <v>0</v>
      </c>
      <c r="E13" s="164">
        <f t="shared" si="11"/>
        <v>0</v>
      </c>
      <c r="F13" s="128">
        <f t="shared" si="12"/>
        <v>0</v>
      </c>
      <c r="G13" s="129"/>
      <c r="H13" s="129"/>
      <c r="I13" s="128">
        <f t="shared" si="13"/>
        <v>0</v>
      </c>
      <c r="J13" s="129"/>
      <c r="K13" s="129"/>
      <c r="L13" s="128">
        <f t="shared" si="14"/>
        <v>0</v>
      </c>
      <c r="M13" s="129"/>
      <c r="N13" s="129"/>
      <c r="O13" s="128">
        <f t="shared" si="15"/>
        <v>0</v>
      </c>
      <c r="P13" s="129"/>
      <c r="Q13" s="129"/>
      <c r="R13" s="128">
        <f t="shared" si="16"/>
        <v>0</v>
      </c>
      <c r="S13" s="129"/>
      <c r="T13" s="129"/>
      <c r="U13" s="128">
        <f t="shared" si="17"/>
        <v>0</v>
      </c>
      <c r="V13" s="129"/>
      <c r="W13" s="165"/>
    </row>
    <row r="14" spans="2:23" ht="23.25" customHeight="1" x14ac:dyDescent="0.2">
      <c r="B14" s="166" t="s">
        <v>869</v>
      </c>
      <c r="C14" s="125">
        <f t="shared" si="9"/>
        <v>0</v>
      </c>
      <c r="D14" s="126">
        <f t="shared" si="10"/>
        <v>0</v>
      </c>
      <c r="E14" s="164">
        <f t="shared" si="11"/>
        <v>0</v>
      </c>
      <c r="F14" s="128">
        <f t="shared" si="12"/>
        <v>0</v>
      </c>
      <c r="G14" s="129"/>
      <c r="H14" s="129"/>
      <c r="I14" s="128">
        <f t="shared" si="13"/>
        <v>0</v>
      </c>
      <c r="J14" s="129"/>
      <c r="K14" s="129"/>
      <c r="L14" s="128">
        <f t="shared" si="14"/>
        <v>0</v>
      </c>
      <c r="M14" s="129"/>
      <c r="N14" s="129"/>
      <c r="O14" s="128">
        <f t="shared" si="15"/>
        <v>0</v>
      </c>
      <c r="P14" s="129"/>
      <c r="Q14" s="129"/>
      <c r="R14" s="128">
        <f t="shared" si="16"/>
        <v>0</v>
      </c>
      <c r="S14" s="129"/>
      <c r="T14" s="129"/>
      <c r="U14" s="128">
        <f t="shared" si="17"/>
        <v>0</v>
      </c>
      <c r="V14" s="129"/>
      <c r="W14" s="165"/>
    </row>
    <row r="15" spans="2:23" ht="23.25" customHeight="1" x14ac:dyDescent="0.2">
      <c r="B15" s="166" t="s">
        <v>1576</v>
      </c>
      <c r="C15" s="125">
        <f t="shared" si="9"/>
        <v>0</v>
      </c>
      <c r="D15" s="126">
        <f t="shared" si="10"/>
        <v>0</v>
      </c>
      <c r="E15" s="164">
        <f t="shared" si="11"/>
        <v>0</v>
      </c>
      <c r="F15" s="128">
        <f t="shared" si="3"/>
        <v>0</v>
      </c>
      <c r="G15" s="129"/>
      <c r="H15" s="129"/>
      <c r="I15" s="128">
        <f t="shared" si="4"/>
        <v>0</v>
      </c>
      <c r="J15" s="129"/>
      <c r="K15" s="129"/>
      <c r="L15" s="128">
        <f t="shared" si="5"/>
        <v>0</v>
      </c>
      <c r="M15" s="129"/>
      <c r="N15" s="129"/>
      <c r="O15" s="128">
        <f t="shared" si="6"/>
        <v>0</v>
      </c>
      <c r="P15" s="129"/>
      <c r="Q15" s="129"/>
      <c r="R15" s="128">
        <f t="shared" si="7"/>
        <v>0</v>
      </c>
      <c r="S15" s="129"/>
      <c r="T15" s="129"/>
      <c r="U15" s="128">
        <f t="shared" si="8"/>
        <v>0</v>
      </c>
      <c r="V15" s="129"/>
      <c r="W15" s="165"/>
    </row>
    <row r="16" spans="2:23" ht="23.25" customHeight="1" x14ac:dyDescent="0.2">
      <c r="B16" s="166" t="s">
        <v>24</v>
      </c>
      <c r="C16" s="125">
        <f t="shared" si="9"/>
        <v>0</v>
      </c>
      <c r="D16" s="126">
        <f t="shared" si="10"/>
        <v>0</v>
      </c>
      <c r="E16" s="164">
        <f t="shared" si="11"/>
        <v>0</v>
      </c>
      <c r="F16" s="128">
        <f t="shared" si="3"/>
        <v>0</v>
      </c>
      <c r="G16" s="129"/>
      <c r="H16" s="129"/>
      <c r="I16" s="128">
        <f t="shared" si="4"/>
        <v>0</v>
      </c>
      <c r="J16" s="129"/>
      <c r="K16" s="129"/>
      <c r="L16" s="128">
        <f t="shared" si="5"/>
        <v>0</v>
      </c>
      <c r="M16" s="129"/>
      <c r="N16" s="129"/>
      <c r="O16" s="128">
        <f t="shared" si="6"/>
        <v>0</v>
      </c>
      <c r="P16" s="129"/>
      <c r="Q16" s="129"/>
      <c r="R16" s="128">
        <f t="shared" si="7"/>
        <v>0</v>
      </c>
      <c r="S16" s="129"/>
      <c r="T16" s="129"/>
      <c r="U16" s="128">
        <f t="shared" si="8"/>
        <v>0</v>
      </c>
      <c r="V16" s="129"/>
      <c r="W16" s="165"/>
    </row>
    <row r="17" spans="2:23" ht="23.25" customHeight="1" x14ac:dyDescent="0.2">
      <c r="B17" s="166" t="s">
        <v>1358</v>
      </c>
      <c r="C17" s="125">
        <f t="shared" si="9"/>
        <v>0</v>
      </c>
      <c r="D17" s="126">
        <f t="shared" si="10"/>
        <v>0</v>
      </c>
      <c r="E17" s="164">
        <f t="shared" si="11"/>
        <v>0</v>
      </c>
      <c r="F17" s="128">
        <f t="shared" si="3"/>
        <v>0</v>
      </c>
      <c r="G17" s="129"/>
      <c r="H17" s="129"/>
      <c r="I17" s="128">
        <f t="shared" si="4"/>
        <v>0</v>
      </c>
      <c r="J17" s="129"/>
      <c r="K17" s="129"/>
      <c r="L17" s="128">
        <f t="shared" si="5"/>
        <v>0</v>
      </c>
      <c r="M17" s="129"/>
      <c r="N17" s="129"/>
      <c r="O17" s="128">
        <f t="shared" si="6"/>
        <v>0</v>
      </c>
      <c r="P17" s="129"/>
      <c r="Q17" s="129"/>
      <c r="R17" s="128">
        <f t="shared" si="7"/>
        <v>0</v>
      </c>
      <c r="S17" s="129"/>
      <c r="T17" s="129"/>
      <c r="U17" s="128">
        <f t="shared" si="8"/>
        <v>0</v>
      </c>
      <c r="V17" s="129"/>
      <c r="W17" s="165"/>
    </row>
    <row r="18" spans="2:23" ht="23.25" customHeight="1" x14ac:dyDescent="0.2">
      <c r="B18" s="166" t="s">
        <v>1359</v>
      </c>
      <c r="C18" s="125">
        <f t="shared" si="9"/>
        <v>0</v>
      </c>
      <c r="D18" s="126">
        <f t="shared" si="10"/>
        <v>0</v>
      </c>
      <c r="E18" s="164">
        <f t="shared" si="11"/>
        <v>0</v>
      </c>
      <c r="F18" s="128">
        <f t="shared" si="3"/>
        <v>0</v>
      </c>
      <c r="G18" s="129"/>
      <c r="H18" s="129"/>
      <c r="I18" s="128">
        <f t="shared" si="4"/>
        <v>0</v>
      </c>
      <c r="J18" s="129"/>
      <c r="K18" s="129"/>
      <c r="L18" s="128">
        <f t="shared" si="5"/>
        <v>0</v>
      </c>
      <c r="M18" s="129"/>
      <c r="N18" s="129"/>
      <c r="O18" s="582"/>
      <c r="P18" s="583"/>
      <c r="Q18" s="583"/>
      <c r="R18" s="583"/>
      <c r="S18" s="583"/>
      <c r="T18" s="583"/>
      <c r="U18" s="583"/>
      <c r="V18" s="583"/>
      <c r="W18" s="583"/>
    </row>
    <row r="19" spans="2:23" ht="23.25" customHeight="1" x14ac:dyDescent="0.2">
      <c r="B19" s="166" t="s">
        <v>1577</v>
      </c>
      <c r="C19" s="125">
        <f t="shared" si="9"/>
        <v>0</v>
      </c>
      <c r="D19" s="126">
        <f t="shared" si="10"/>
        <v>0</v>
      </c>
      <c r="E19" s="164">
        <f t="shared" si="11"/>
        <v>0</v>
      </c>
      <c r="F19" s="128">
        <f t="shared" ref="F19" si="18">+G19+H19</f>
        <v>0</v>
      </c>
      <c r="G19" s="129"/>
      <c r="H19" s="129"/>
      <c r="I19" s="128">
        <f t="shared" ref="I19" si="19">+J19+K19</f>
        <v>0</v>
      </c>
      <c r="J19" s="129"/>
      <c r="K19" s="129"/>
      <c r="L19" s="128">
        <f t="shared" ref="L19" si="20">+M19+N19</f>
        <v>0</v>
      </c>
      <c r="M19" s="129"/>
      <c r="N19" s="129"/>
      <c r="O19" s="585"/>
      <c r="P19" s="586"/>
      <c r="Q19" s="586"/>
      <c r="R19" s="586"/>
      <c r="S19" s="586"/>
      <c r="T19" s="586"/>
      <c r="U19" s="586"/>
      <c r="V19" s="586"/>
      <c r="W19" s="586"/>
    </row>
    <row r="20" spans="2:23" ht="23.25" customHeight="1" x14ac:dyDescent="0.2">
      <c r="B20" s="163" t="s">
        <v>1578</v>
      </c>
      <c r="C20" s="125">
        <f t="shared" si="9"/>
        <v>0</v>
      </c>
      <c r="D20" s="126">
        <f t="shared" si="10"/>
        <v>0</v>
      </c>
      <c r="E20" s="164">
        <f t="shared" si="11"/>
        <v>0</v>
      </c>
      <c r="F20" s="128">
        <f t="shared" si="3"/>
        <v>0</v>
      </c>
      <c r="G20" s="129"/>
      <c r="H20" s="129"/>
      <c r="I20" s="128">
        <f t="shared" si="4"/>
        <v>0</v>
      </c>
      <c r="J20" s="129"/>
      <c r="K20" s="129"/>
      <c r="L20" s="128">
        <f t="shared" si="5"/>
        <v>0</v>
      </c>
      <c r="M20" s="129"/>
      <c r="N20" s="129"/>
      <c r="O20" s="128">
        <f t="shared" si="6"/>
        <v>0</v>
      </c>
      <c r="P20" s="129"/>
      <c r="Q20" s="129"/>
      <c r="R20" s="128">
        <f t="shared" si="7"/>
        <v>0</v>
      </c>
      <c r="S20" s="129"/>
      <c r="T20" s="129"/>
      <c r="U20" s="128">
        <f t="shared" si="8"/>
        <v>0</v>
      </c>
      <c r="V20" s="129"/>
      <c r="W20" s="165"/>
    </row>
    <row r="21" spans="2:23" ht="23.25" customHeight="1" x14ac:dyDescent="0.2">
      <c r="B21" s="163" t="s">
        <v>1360</v>
      </c>
      <c r="C21" s="125">
        <f t="shared" si="9"/>
        <v>0</v>
      </c>
      <c r="D21" s="126">
        <f t="shared" si="10"/>
        <v>0</v>
      </c>
      <c r="E21" s="164">
        <f t="shared" si="11"/>
        <v>0</v>
      </c>
      <c r="F21" s="128">
        <f t="shared" si="3"/>
        <v>0</v>
      </c>
      <c r="G21" s="129"/>
      <c r="H21" s="129"/>
      <c r="I21" s="128">
        <f t="shared" si="4"/>
        <v>0</v>
      </c>
      <c r="J21" s="129"/>
      <c r="K21" s="129"/>
      <c r="L21" s="128">
        <f t="shared" si="5"/>
        <v>0</v>
      </c>
      <c r="M21" s="129"/>
      <c r="N21" s="129"/>
      <c r="O21" s="128">
        <f t="shared" si="6"/>
        <v>0</v>
      </c>
      <c r="P21" s="129"/>
      <c r="Q21" s="129"/>
      <c r="R21" s="128">
        <f t="shared" si="7"/>
        <v>0</v>
      </c>
      <c r="S21" s="129"/>
      <c r="T21" s="129"/>
      <c r="U21" s="128">
        <f t="shared" si="8"/>
        <v>0</v>
      </c>
      <c r="V21" s="129"/>
      <c r="W21" s="165"/>
    </row>
    <row r="22" spans="2:23" ht="23.25" customHeight="1" x14ac:dyDescent="0.2">
      <c r="B22" s="163" t="s">
        <v>1361</v>
      </c>
      <c r="C22" s="125">
        <f t="shared" si="9"/>
        <v>0</v>
      </c>
      <c r="D22" s="126">
        <f t="shared" si="10"/>
        <v>0</v>
      </c>
      <c r="E22" s="164">
        <f t="shared" si="11"/>
        <v>0</v>
      </c>
      <c r="F22" s="128">
        <f t="shared" si="3"/>
        <v>0</v>
      </c>
      <c r="G22" s="129"/>
      <c r="H22" s="129"/>
      <c r="I22" s="128">
        <f t="shared" si="4"/>
        <v>0</v>
      </c>
      <c r="J22" s="129"/>
      <c r="K22" s="129"/>
      <c r="L22" s="128">
        <f t="shared" si="5"/>
        <v>0</v>
      </c>
      <c r="M22" s="129"/>
      <c r="N22" s="129"/>
      <c r="O22" s="128">
        <f t="shared" si="6"/>
        <v>0</v>
      </c>
      <c r="P22" s="129"/>
      <c r="Q22" s="129"/>
      <c r="R22" s="128">
        <f t="shared" si="7"/>
        <v>0</v>
      </c>
      <c r="S22" s="129"/>
      <c r="T22" s="129"/>
      <c r="U22" s="128">
        <f t="shared" si="8"/>
        <v>0</v>
      </c>
      <c r="V22" s="129"/>
      <c r="W22" s="165"/>
    </row>
    <row r="23" spans="2:23" ht="23.25" customHeight="1" x14ac:dyDescent="0.2">
      <c r="B23" s="163" t="s">
        <v>1362</v>
      </c>
      <c r="C23" s="125">
        <f t="shared" si="9"/>
        <v>0</v>
      </c>
      <c r="D23" s="126">
        <f t="shared" si="10"/>
        <v>0</v>
      </c>
      <c r="E23" s="164">
        <f t="shared" si="11"/>
        <v>0</v>
      </c>
      <c r="F23" s="128">
        <f t="shared" si="3"/>
        <v>0</v>
      </c>
      <c r="G23" s="129"/>
      <c r="H23" s="129"/>
      <c r="I23" s="128">
        <f t="shared" si="4"/>
        <v>0</v>
      </c>
      <c r="J23" s="129"/>
      <c r="K23" s="129"/>
      <c r="L23" s="128">
        <f t="shared" si="5"/>
        <v>0</v>
      </c>
      <c r="M23" s="129"/>
      <c r="N23" s="129"/>
      <c r="O23" s="128">
        <f t="shared" si="6"/>
        <v>0</v>
      </c>
      <c r="P23" s="129"/>
      <c r="Q23" s="129"/>
      <c r="R23" s="128">
        <f t="shared" si="7"/>
        <v>0</v>
      </c>
      <c r="S23" s="129"/>
      <c r="T23" s="129"/>
      <c r="U23" s="128">
        <f t="shared" si="8"/>
        <v>0</v>
      </c>
      <c r="V23" s="129"/>
      <c r="W23" s="165"/>
    </row>
    <row r="24" spans="2:23" ht="23.25" customHeight="1" x14ac:dyDescent="0.2">
      <c r="B24" s="163" t="s">
        <v>1579</v>
      </c>
      <c r="C24" s="125">
        <f t="shared" si="9"/>
        <v>0</v>
      </c>
      <c r="D24" s="126">
        <f t="shared" si="10"/>
        <v>0</v>
      </c>
      <c r="E24" s="164">
        <f t="shared" si="11"/>
        <v>0</v>
      </c>
      <c r="F24" s="582"/>
      <c r="G24" s="583"/>
      <c r="H24" s="583"/>
      <c r="I24" s="583"/>
      <c r="J24" s="583"/>
      <c r="K24" s="583"/>
      <c r="L24" s="583"/>
      <c r="M24" s="583"/>
      <c r="N24" s="584"/>
      <c r="O24" s="128">
        <f t="shared" si="6"/>
        <v>0</v>
      </c>
      <c r="P24" s="129"/>
      <c r="Q24" s="129"/>
      <c r="R24" s="128">
        <f t="shared" si="7"/>
        <v>0</v>
      </c>
      <c r="S24" s="129"/>
      <c r="T24" s="129"/>
      <c r="U24" s="128">
        <f t="shared" si="8"/>
        <v>0</v>
      </c>
      <c r="V24" s="129"/>
      <c r="W24" s="165"/>
    </row>
    <row r="25" spans="2:23" ht="23.25" customHeight="1" x14ac:dyDescent="0.2">
      <c r="B25" s="163" t="s">
        <v>1580</v>
      </c>
      <c r="C25" s="125">
        <f t="shared" si="9"/>
        <v>0</v>
      </c>
      <c r="D25" s="126">
        <f t="shared" si="10"/>
        <v>0</v>
      </c>
      <c r="E25" s="164">
        <f t="shared" si="11"/>
        <v>0</v>
      </c>
      <c r="F25" s="585"/>
      <c r="G25" s="586"/>
      <c r="H25" s="586"/>
      <c r="I25" s="586"/>
      <c r="J25" s="586"/>
      <c r="K25" s="586"/>
      <c r="L25" s="586"/>
      <c r="M25" s="586"/>
      <c r="N25" s="587"/>
      <c r="O25" s="128">
        <f t="shared" ref="O25" si="21">+P25+Q25</f>
        <v>0</v>
      </c>
      <c r="P25" s="129"/>
      <c r="Q25" s="129"/>
      <c r="R25" s="128">
        <f t="shared" ref="R25" si="22">+S25+T25</f>
        <v>0</v>
      </c>
      <c r="S25" s="129"/>
      <c r="T25" s="129"/>
      <c r="U25" s="128">
        <f t="shared" ref="U25" si="23">+V25+W25</f>
        <v>0</v>
      </c>
      <c r="V25" s="129"/>
      <c r="W25" s="165"/>
    </row>
    <row r="26" spans="2:23" ht="23.25" customHeight="1" x14ac:dyDescent="0.2">
      <c r="B26" s="163" t="s">
        <v>3575</v>
      </c>
      <c r="C26" s="125">
        <f t="shared" si="9"/>
        <v>0</v>
      </c>
      <c r="D26" s="126">
        <f t="shared" si="10"/>
        <v>0</v>
      </c>
      <c r="E26" s="164">
        <f t="shared" si="11"/>
        <v>0</v>
      </c>
      <c r="F26" s="210">
        <f t="shared" ref="F26" si="24">+G26+H26</f>
        <v>0</v>
      </c>
      <c r="G26" s="129"/>
      <c r="H26" s="129"/>
      <c r="I26" s="210">
        <f t="shared" ref="I26" si="25">+J26+K26</f>
        <v>0</v>
      </c>
      <c r="J26" s="129"/>
      <c r="K26" s="129"/>
      <c r="L26" s="210">
        <f t="shared" ref="L26" si="26">+M26+N26</f>
        <v>0</v>
      </c>
      <c r="M26" s="129"/>
      <c r="N26" s="129"/>
      <c r="O26" s="210"/>
      <c r="P26" s="129"/>
      <c r="Q26" s="129"/>
      <c r="R26" s="210"/>
      <c r="S26" s="129"/>
      <c r="T26" s="129"/>
      <c r="U26" s="210"/>
      <c r="V26" s="129"/>
      <c r="W26" s="165"/>
    </row>
    <row r="27" spans="2:23" ht="23.25" customHeight="1" x14ac:dyDescent="0.2">
      <c r="B27" s="163" t="s">
        <v>1581</v>
      </c>
      <c r="C27" s="125">
        <f t="shared" si="9"/>
        <v>0</v>
      </c>
      <c r="D27" s="126">
        <f t="shared" si="10"/>
        <v>0</v>
      </c>
      <c r="E27" s="164">
        <f t="shared" si="11"/>
        <v>0</v>
      </c>
      <c r="F27" s="128">
        <f t="shared" si="3"/>
        <v>0</v>
      </c>
      <c r="G27" s="129"/>
      <c r="H27" s="129"/>
      <c r="I27" s="128">
        <f t="shared" si="4"/>
        <v>0</v>
      </c>
      <c r="J27" s="129"/>
      <c r="K27" s="129"/>
      <c r="L27" s="128">
        <f t="shared" si="5"/>
        <v>0</v>
      </c>
      <c r="M27" s="129"/>
      <c r="N27" s="129"/>
      <c r="O27" s="128">
        <f t="shared" si="6"/>
        <v>0</v>
      </c>
      <c r="P27" s="129"/>
      <c r="Q27" s="129"/>
      <c r="R27" s="128">
        <f t="shared" si="7"/>
        <v>0</v>
      </c>
      <c r="S27" s="129"/>
      <c r="T27" s="129"/>
      <c r="U27" s="128">
        <f t="shared" si="8"/>
        <v>0</v>
      </c>
      <c r="V27" s="129"/>
      <c r="W27" s="165"/>
    </row>
    <row r="28" spans="2:23" ht="23.25" customHeight="1" thickBot="1" x14ac:dyDescent="0.25">
      <c r="B28" s="167" t="s">
        <v>1371</v>
      </c>
      <c r="C28" s="133">
        <f t="shared" si="9"/>
        <v>0</v>
      </c>
      <c r="D28" s="134">
        <f t="shared" si="10"/>
        <v>0</v>
      </c>
      <c r="E28" s="168">
        <f t="shared" si="11"/>
        <v>0</v>
      </c>
      <c r="F28" s="136">
        <f t="shared" si="3"/>
        <v>0</v>
      </c>
      <c r="G28" s="137"/>
      <c r="H28" s="137"/>
      <c r="I28" s="136">
        <f t="shared" si="4"/>
        <v>0</v>
      </c>
      <c r="J28" s="137"/>
      <c r="K28" s="137"/>
      <c r="L28" s="136">
        <f t="shared" si="5"/>
        <v>0</v>
      </c>
      <c r="M28" s="137"/>
      <c r="N28" s="137"/>
      <c r="O28" s="136">
        <f t="shared" si="6"/>
        <v>0</v>
      </c>
      <c r="P28" s="137"/>
      <c r="Q28" s="137"/>
      <c r="R28" s="136">
        <f t="shared" si="7"/>
        <v>0</v>
      </c>
      <c r="S28" s="137"/>
      <c r="T28" s="137"/>
      <c r="U28" s="136">
        <f t="shared" si="8"/>
        <v>0</v>
      </c>
      <c r="V28" s="137"/>
      <c r="W28" s="169"/>
    </row>
    <row r="29" spans="2:23" ht="15" thickTop="1" x14ac:dyDescent="0.2">
      <c r="B29" s="170"/>
      <c r="C29" s="70"/>
      <c r="D29" s="111"/>
      <c r="E29" s="111"/>
      <c r="F29" s="171"/>
      <c r="G29" s="172" t="str">
        <f>IF(OR(G8&gt;'CUADRO 3'!G8,G9&gt;'CUADRO 3'!G9,G10&gt;'CUADRO 3'!G10,G11&gt;'CUADRO 3'!G11,G12&gt;'CUADRO 3'!G12,G13&gt;'CUADRO 3'!G13,G14&gt;'CUADRO 3'!G14,G15&gt;'CUADRO 3'!G15,G16&gt;'CUADRO 3'!G16,G17&gt;'CUADRO 3'!G17,G18&gt;'CUADRO 3'!G18,G19&gt;'CUADRO 3'!G19,G20&gt;'CUADRO 3'!G20,G21&gt;'CUADRO 3'!G21,G22&gt;'CUADRO 3'!G22,G23&gt;'CUADRO 3'!G23,G24&gt;'CUADRO 3'!G24,G25&gt;'CUADRO 3'!G25,G26&gt;'CUADRO 3'!G26,G27&gt;'CUADRO 3'!G27,G28&gt;'CUADRO 1'!G19),"XX","")</f>
        <v/>
      </c>
      <c r="H29" s="172" t="str">
        <f>IF(OR(H8&gt;'CUADRO 3'!H8,H9&gt;'CUADRO 3'!H9,H10&gt;'CUADRO 3'!H10,H11&gt;'CUADRO 3'!H11,H12&gt;'CUADRO 3'!H12,H13&gt;'CUADRO 3'!H13,H14&gt;'CUADRO 3'!H14,H15&gt;'CUADRO 3'!H15,H16&gt;'CUADRO 3'!H16,H17&gt;'CUADRO 3'!H17,H18&gt;'CUADRO 3'!H18,H19&gt;'CUADRO 3'!H19,H20&gt;'CUADRO 3'!H20,H21&gt;'CUADRO 3'!H21,H22&gt;'CUADRO 3'!H22,H23&gt;'CUADRO 3'!H23,H24&gt;'CUADRO 3'!H24,H25&gt;'CUADRO 3'!H25,H26&gt;'CUADRO 3'!H26,H27&gt;'CUADRO 3'!H27,H28&gt;'CUADRO 1'!H19),"XX","")</f>
        <v/>
      </c>
      <c r="I29" s="172"/>
      <c r="J29" s="172" t="str">
        <f>IF(OR(J8&gt;'CUADRO 3'!J8,J9&gt;'CUADRO 3'!J9,J10&gt;'CUADRO 3'!J10,J11&gt;'CUADRO 3'!J11,J12&gt;'CUADRO 3'!J12,J13&gt;'CUADRO 3'!J13,J14&gt;'CUADRO 3'!J14,J15&gt;'CUADRO 3'!J15,J16&gt;'CUADRO 3'!J16,J17&gt;'CUADRO 3'!J17,J18&gt;'CUADRO 3'!J18,J19&gt;'CUADRO 3'!J19,J20&gt;'CUADRO 3'!J20,J21&gt;'CUADRO 3'!J21,J22&gt;'CUADRO 3'!J22,J23&gt;'CUADRO 3'!J23,J24&gt;'CUADRO 3'!J24,J25&gt;'CUADRO 3'!J25,J26&gt;'CUADRO 3'!J26,J27&gt;'CUADRO 3'!J27,J28&gt;'CUADRO 1'!J19),"XX","")</f>
        <v/>
      </c>
      <c r="K29" s="172" t="str">
        <f>IF(OR(K8&gt;'CUADRO 3'!K8,K9&gt;'CUADRO 3'!K9,K10&gt;'CUADRO 3'!K10,K11&gt;'CUADRO 3'!K11,K12&gt;'CUADRO 3'!K12,K13&gt;'CUADRO 3'!K13,K14&gt;'CUADRO 3'!K14,K15&gt;'CUADRO 3'!K15,K16&gt;'CUADRO 3'!K16,K17&gt;'CUADRO 3'!K17,K18&gt;'CUADRO 3'!K18,K19&gt;'CUADRO 3'!K19,K20&gt;'CUADRO 3'!K20,K21&gt;'CUADRO 3'!K21,K22&gt;'CUADRO 3'!K22,K23&gt;'CUADRO 3'!K23,K24&gt;'CUADRO 3'!K24,K25&gt;'CUADRO 3'!K25,K26&gt;'CUADRO 3'!K26,K27&gt;'CUADRO 3'!K27,K28&gt;'CUADRO 1'!K19),"XX","")</f>
        <v/>
      </c>
      <c r="L29" s="172"/>
      <c r="M29" s="172" t="str">
        <f>IF(OR(M8&gt;'CUADRO 3'!M8,M9&gt;'CUADRO 3'!M9,M10&gt;'CUADRO 3'!M10,M11&gt;'CUADRO 3'!M11,M12&gt;'CUADRO 3'!M12,M13&gt;'CUADRO 3'!M13,M14&gt;'CUADRO 3'!M14,M15&gt;'CUADRO 3'!M15,M16&gt;'CUADRO 3'!M16,M17&gt;'CUADRO 3'!M17,M18&gt;'CUADRO 3'!M18,M19&gt;'CUADRO 3'!M19,M20&gt;'CUADRO 3'!M20,M21&gt;'CUADRO 3'!M21,M22&gt;'CUADRO 3'!M22,M23&gt;'CUADRO 3'!M23,M24&gt;'CUADRO 3'!M24,M25&gt;'CUADRO 3'!M25,M26&gt;'CUADRO 3'!M26,M27&gt;'CUADRO 3'!M27,M28&gt;'CUADRO 1'!M19),"XX","")</f>
        <v/>
      </c>
      <c r="N29" s="172" t="str">
        <f>IF(OR(N8&gt;'CUADRO 3'!N8,N9&gt;'CUADRO 3'!N9,N10&gt;'CUADRO 3'!N10,N11&gt;'CUADRO 3'!N11,N12&gt;'CUADRO 3'!N12,N13&gt;'CUADRO 3'!N13,N14&gt;'CUADRO 3'!N14,N15&gt;'CUADRO 3'!N15,N16&gt;'CUADRO 3'!N16,N17&gt;'CUADRO 3'!N17,N18&gt;'CUADRO 3'!N18,N19&gt;'CUADRO 3'!N19,N20&gt;'CUADRO 3'!N20,N21&gt;'CUADRO 3'!N21,N22&gt;'CUADRO 3'!N22,N23&gt;'CUADRO 3'!N23,N24&gt;'CUADRO 3'!N24,N25&gt;'CUADRO 3'!N25,N26&gt;'CUADRO 3'!N26,N27&gt;'CUADRO 3'!N27,N28&gt;'CUADRO 1'!N19),"XX","")</f>
        <v/>
      </c>
      <c r="O29" s="172"/>
      <c r="P29" s="172" t="str">
        <f>IF(OR(P8&gt;'CUADRO 3'!P8,P9&gt;'CUADRO 3'!P9,P10&gt;'CUADRO 3'!P10,P11&gt;'CUADRO 3'!P11,P12&gt;'CUADRO 3'!P12,P13&gt;'CUADRO 3'!P13,P14&gt;'CUADRO 3'!P14,P15&gt;'CUADRO 3'!P15,P16&gt;'CUADRO 3'!P16,P17&gt;'CUADRO 3'!P17,P18&gt;'CUADRO 3'!P18,P19&gt;'CUADRO 3'!P19,P20&gt;'CUADRO 3'!P20,P21&gt;'CUADRO 3'!P21,P22&gt;'CUADRO 3'!P22,P23&gt;'CUADRO 3'!P23,P24&gt;'CUADRO 3'!P24,P25&gt;'CUADRO 3'!P25,P26&gt;'CUADRO 3'!P26,P27&gt;'CUADRO 3'!P27,P28&gt;'CUADRO 1'!P19),"XX","")</f>
        <v/>
      </c>
      <c r="Q29" s="172" t="str">
        <f>IF(OR(Q8&gt;'CUADRO 3'!Q8,Q9&gt;'CUADRO 3'!Q9,Q10&gt;'CUADRO 3'!Q10,Q11&gt;'CUADRO 3'!Q11,Q12&gt;'CUADRO 3'!Q12,Q13&gt;'CUADRO 3'!Q13,Q14&gt;'CUADRO 3'!Q14,Q15&gt;'CUADRO 3'!Q15,Q16&gt;'CUADRO 3'!Q16,Q17&gt;'CUADRO 3'!Q17,Q18&gt;'CUADRO 3'!Q18,Q19&gt;'CUADRO 3'!Q19,Q20&gt;'CUADRO 3'!Q20,Q21&gt;'CUADRO 3'!Q21,Q22&gt;'CUADRO 3'!Q22,Q23&gt;'CUADRO 3'!Q23,Q24&gt;'CUADRO 3'!Q24,Q25&gt;'CUADRO 3'!Q25,Q26&gt;'CUADRO 3'!Q26,Q27&gt;'CUADRO 3'!Q27,Q28&gt;'CUADRO 1'!Q19),"XX","")</f>
        <v/>
      </c>
      <c r="R29" s="172"/>
      <c r="S29" s="172" t="str">
        <f>IF(OR(S8&gt;'CUADRO 3'!S8,S9&gt;'CUADRO 3'!S9,S10&gt;'CUADRO 3'!S10,S11&gt;'CUADRO 3'!S11,S12&gt;'CUADRO 3'!S12,S13&gt;'CUADRO 3'!S13,S14&gt;'CUADRO 3'!S14,S15&gt;'CUADRO 3'!S15,S16&gt;'CUADRO 3'!S16,S17&gt;'CUADRO 3'!S17,S18&gt;'CUADRO 3'!S18,S19&gt;'CUADRO 3'!S19,S20&gt;'CUADRO 3'!S20,S21&gt;'CUADRO 3'!S21,S22&gt;'CUADRO 3'!S22,S23&gt;'CUADRO 3'!S23,S24&gt;'CUADRO 3'!S24,S25&gt;'CUADRO 3'!S25,S26&gt;'CUADRO 3'!S26,S27&gt;'CUADRO 3'!S27,S28&gt;'CUADRO 1'!S19),"XX","")</f>
        <v/>
      </c>
      <c r="T29" s="172" t="str">
        <f>IF(OR(T8&gt;'CUADRO 3'!T8,T9&gt;'CUADRO 3'!T9,T10&gt;'CUADRO 3'!T10,T11&gt;'CUADRO 3'!T11,T12&gt;'CUADRO 3'!T12,T13&gt;'CUADRO 3'!T13,T14&gt;'CUADRO 3'!T14,T15&gt;'CUADRO 3'!T15,T16&gt;'CUADRO 3'!T16,T17&gt;'CUADRO 3'!T17,T18&gt;'CUADRO 3'!T18,T19&gt;'CUADRO 3'!T19,T20&gt;'CUADRO 3'!T20,T21&gt;'CUADRO 3'!T21,T22&gt;'CUADRO 3'!T22,T23&gt;'CUADRO 3'!T23,T24&gt;'CUADRO 3'!T24,T25&gt;'CUADRO 3'!T25,T26&gt;'CUADRO 3'!T26,T27&gt;'CUADRO 3'!T27,T28&gt;'CUADRO 1'!T19),"XX","")</f>
        <v/>
      </c>
      <c r="U29" s="172"/>
      <c r="V29" s="172" t="str">
        <f>IF(OR(V8&gt;'CUADRO 3'!V8,V9&gt;'CUADRO 3'!V9,V10&gt;'CUADRO 3'!V10,V11&gt;'CUADRO 3'!V11,V12&gt;'CUADRO 3'!V12,V13&gt;'CUADRO 3'!V13,V14&gt;'CUADRO 3'!V14,V15&gt;'CUADRO 3'!V15,V16&gt;'CUADRO 3'!V16,V17&gt;'CUADRO 3'!V17,V18&gt;'CUADRO 3'!V18,V19&gt;'CUADRO 3'!V19,V20&gt;'CUADRO 3'!V20,V21&gt;'CUADRO 3'!V21,V22&gt;'CUADRO 3'!V22,V23&gt;'CUADRO 3'!V23,V24&gt;'CUADRO 3'!V24,V25&gt;'CUADRO 3'!V25,V26&gt;'CUADRO 3'!V26,V27&gt;'CUADRO 3'!V27,V28&gt;'CUADRO 1'!V19),"XX","")</f>
        <v/>
      </c>
      <c r="W29" s="172" t="str">
        <f>IF(OR(W8&gt;'CUADRO 3'!W8,W9&gt;'CUADRO 3'!W9,W10&gt;'CUADRO 3'!W10,W11&gt;'CUADRO 3'!W11,W12&gt;'CUADRO 3'!W12,W13&gt;'CUADRO 3'!W13,W14&gt;'CUADRO 3'!W14,W15&gt;'CUADRO 3'!W15,W16&gt;'CUADRO 3'!W16,W17&gt;'CUADRO 3'!W17,W18&gt;'CUADRO 3'!W18,W19&gt;'CUADRO 3'!W19,W20&gt;'CUADRO 3'!W20,W21&gt;'CUADRO 3'!W21,W22&gt;'CUADRO 3'!W22,W23&gt;'CUADRO 3'!W23,W24&gt;'CUADRO 3'!W24,W25&gt;'CUADRO 3'!W25,W26&gt;'CUADRO 3'!W26,W27&gt;'CUADRO 3'!W27,W28&gt;'CUADRO 1'!W19),"XX","")</f>
        <v/>
      </c>
    </row>
    <row r="30" spans="2:23" ht="39" customHeight="1" x14ac:dyDescent="0.2">
      <c r="B30" s="170"/>
      <c r="C30" s="70"/>
      <c r="D30" s="111"/>
      <c r="E30" s="547" t="str">
        <f>IF(OR(G29="XX",H29="XX",J29="XX",K29="XX",M29="XX",N29="XX",P29="XX",Q29="XX",S29="XX",T29="XX",V29="XX",W29="XX"),"¡VERIFICAR!, la cifra digitada en alguna de las asignaturas, es mayor a la reportada en en el Cuadro 3; o bien, lo indicado en Conducta es mayor al dato de la línea de Matríucla Final del Cuadro 1.","")</f>
        <v/>
      </c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</row>
    <row r="31" spans="2:23" ht="15" customHeight="1" x14ac:dyDescent="0.2">
      <c r="B31" s="110" t="s">
        <v>1357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</row>
    <row r="32" spans="2:23" ht="21.75" customHeight="1" x14ac:dyDescent="0.2">
      <c r="B32" s="526"/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8"/>
    </row>
    <row r="33" spans="2:23" ht="21.75" customHeight="1" x14ac:dyDescent="0.2">
      <c r="B33" s="529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1"/>
    </row>
    <row r="34" spans="2:23" ht="21.75" customHeight="1" x14ac:dyDescent="0.2">
      <c r="B34" s="529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1"/>
    </row>
    <row r="35" spans="2:23" ht="21.75" customHeight="1" x14ac:dyDescent="0.2">
      <c r="B35" s="529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1"/>
    </row>
    <row r="36" spans="2:23" ht="21.75" customHeight="1" x14ac:dyDescent="0.2">
      <c r="B36" s="532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4"/>
    </row>
  </sheetData>
  <sheetProtection algorithmName="SHA-512" hashValue="D+h2qeFmKvj7wNfCYKnyX2zUyhiKUKlmcaO7Qzsnj0H1jKaQOvck5QBM7YspE+LvEermjJNRJ+yEQZkuxPSZ3w==" saltValue="X4SX8SfbqTjFXoEtznoXkg==" spinCount="100000" sheet="1" objects="1" scenarios="1"/>
  <mergeCells count="14">
    <mergeCell ref="M2:U3"/>
    <mergeCell ref="B32:W36"/>
    <mergeCell ref="B6:B7"/>
    <mergeCell ref="C6:E6"/>
    <mergeCell ref="F6:H6"/>
    <mergeCell ref="I6:K6"/>
    <mergeCell ref="L6:N6"/>
    <mergeCell ref="O6:Q6"/>
    <mergeCell ref="R6:T6"/>
    <mergeCell ref="U6:W6"/>
    <mergeCell ref="O11:W11"/>
    <mergeCell ref="O18:W19"/>
    <mergeCell ref="F24:N25"/>
    <mergeCell ref="E30:W30"/>
  </mergeCells>
  <conditionalFormatting sqref="C8:F9 I8:I9 L8:L9 O8:O9 R8:R9 U8:U9 U20:U24 R20:R24 O20:O24 L20:L23 I20:I23 F20:F24 U27:U28 R27:R28 O27:O28 L27:L28 I27:I28 F27:F28 U15:U17 R15:R17 O15:O18 L15:L18 I15:I18 F15:F18 C10:E28">
    <cfRule type="cellIs" dxfId="63" priority="185" operator="equal">
      <formula>0</formula>
    </cfRule>
  </conditionalFormatting>
  <conditionalFormatting sqref="E30">
    <cfRule type="containsText" dxfId="62" priority="177" operator="containsText" text="¡VERIFICAR!">
      <formula>NOT(ISERROR(SEARCH("¡VERIFICAR!",E30)))</formula>
    </cfRule>
  </conditionalFormatting>
  <conditionalFormatting sqref="F19 I19 L19">
    <cfRule type="cellIs" dxfId="61" priority="36" operator="equal">
      <formula>0</formula>
    </cfRule>
  </conditionalFormatting>
  <conditionalFormatting sqref="U10 R10 O10:O14 L10:L14 I10:I14 F10:F14 R12:R14 U12:U14">
    <cfRule type="cellIs" dxfId="60" priority="34" operator="equal">
      <formula>0</formula>
    </cfRule>
  </conditionalFormatting>
  <conditionalFormatting sqref="G29:H29">
    <cfRule type="containsText" dxfId="59" priority="31" operator="containsText" text="XX">
      <formula>NOT(ISERROR(SEARCH("XX",G29)))</formula>
    </cfRule>
  </conditionalFormatting>
  <conditionalFormatting sqref="O25:O26 R25:R26 U25:U26">
    <cfRule type="cellIs" dxfId="58" priority="25" operator="equal">
      <formula>0</formula>
    </cfRule>
  </conditionalFormatting>
  <conditionalFormatting sqref="L26 I26 F26">
    <cfRule type="cellIs" dxfId="57" priority="18" operator="equal">
      <formula>0</formula>
    </cfRule>
  </conditionalFormatting>
  <conditionalFormatting sqref="J29:K29">
    <cfRule type="containsText" dxfId="56" priority="7" operator="containsText" text="XX">
      <formula>NOT(ISERROR(SEARCH("XX",J29)))</formula>
    </cfRule>
  </conditionalFormatting>
  <conditionalFormatting sqref="M29:N29">
    <cfRule type="containsText" dxfId="55" priority="6" operator="containsText" text="XX">
      <formula>NOT(ISERROR(SEARCH("XX",M29)))</formula>
    </cfRule>
  </conditionalFormatting>
  <conditionalFormatting sqref="P29:Q29">
    <cfRule type="containsText" dxfId="54" priority="5" operator="containsText" text="XX">
      <formula>NOT(ISERROR(SEARCH("XX",P29)))</formula>
    </cfRule>
  </conditionalFormatting>
  <conditionalFormatting sqref="S29:T29">
    <cfRule type="containsText" dxfId="53" priority="2" operator="containsText" text="XX">
      <formula>NOT(ISERROR(SEARCH("XX",S29)))</formula>
    </cfRule>
  </conditionalFormatting>
  <conditionalFormatting sqref="V29:W29">
    <cfRule type="containsText" dxfId="52" priority="1" operator="containsText" text="XX">
      <formula>NOT(ISERROR(SEARCH("XX",V29)))</formula>
    </cfRule>
  </conditionalFormatting>
  <printOptions horizontalCentered="1" verticalCentered="1"/>
  <pageMargins left="0" right="0" top="0.31496062992125984" bottom="0.35433070866141736" header="0.31496062992125984" footer="0.19685039370078741"/>
  <pageSetup scale="72" orientation="landscape" r:id="rId1"/>
  <headerFooter>
    <oddFooter>&amp;R&amp;"+,Negrita Cursiva"Académica Diurna&amp;"+,Cursiva", página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23</vt:i4>
      </vt:variant>
    </vt:vector>
  </HeadingPairs>
  <TitlesOfParts>
    <vt:vector size="40" baseType="lpstr">
      <vt:lpstr>ubicacion (2)</vt:lpstr>
      <vt:lpstr>sin codigo</vt:lpstr>
      <vt:lpstr>Códigos Portada</vt:lpstr>
      <vt:lpstr>Portada 1-con Código Presup.</vt:lpstr>
      <vt:lpstr>Portada 2-SIN Código Presup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10_1</vt:lpstr>
      <vt:lpstr>CUADRO 10_2</vt:lpstr>
      <vt:lpstr>CUADRO 11</vt:lpstr>
      <vt:lpstr>'CUADRO 1'!Área_de_impresión</vt:lpstr>
      <vt:lpstr>'CUADRO 10_1'!Área_de_impresión</vt:lpstr>
      <vt:lpstr>'CUADRO 10_2'!Área_de_impresión</vt:lpstr>
      <vt:lpstr>'CUADRO 11'!Área_de_impresión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'Portada 1-con Código Presup.'!Área_de_impresión</vt:lpstr>
      <vt:lpstr>'Portada 2-SIN Código Presup'!Área_de_impresión</vt:lpstr>
      <vt:lpstr>'sin codigo'!BaseDeDatos</vt:lpstr>
      <vt:lpstr>datos</vt:lpstr>
      <vt:lpstr>lista</vt:lpstr>
      <vt:lpstr>'CUADRO 9'!OLE_LINK2</vt:lpstr>
      <vt:lpstr>privadas</vt:lpstr>
      <vt:lpstr>prov</vt:lpstr>
      <vt:lpstr>prov1</vt:lpstr>
      <vt:lpstr>secuenc</vt:lpstr>
      <vt:lpstr>sino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Carolina Chaves Gonzalez</cp:lastModifiedBy>
  <cp:lastPrinted>2019-11-07T19:52:24Z</cp:lastPrinted>
  <dcterms:created xsi:type="dcterms:W3CDTF">2011-05-27T17:11:21Z</dcterms:created>
  <dcterms:modified xsi:type="dcterms:W3CDTF">2020-07-24T22:31:35Z</dcterms:modified>
</cp:coreProperties>
</file>